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nhumphries/Documents/AJ Associates/Ellon Wheel Park /"/>
    </mc:Choice>
  </mc:AlternateContent>
  <xr:revisionPtr revIDLastSave="0" documentId="8_{DE1F4E7E-56A2-2148-B441-875BB3FE199A}" xr6:coauthVersionLast="47" xr6:coauthVersionMax="47" xr10:uidLastSave="{00000000-0000-0000-0000-000000000000}"/>
  <bookViews>
    <workbookView xWindow="-18540" yWindow="-6520" windowWidth="15440" windowHeight="19520" xr2:uid="{F43D7773-994A-2943-8F4C-69E4E47107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47" i="1" l="1"/>
  <c r="P146" i="1"/>
  <c r="P145" i="1"/>
  <c r="P107" i="1"/>
  <c r="P106" i="1"/>
  <c r="P94" i="1"/>
  <c r="P59" i="1"/>
  <c r="D59" i="1"/>
  <c r="E147" i="1" l="1"/>
  <c r="F147" i="1"/>
  <c r="G147" i="1"/>
  <c r="H147" i="1"/>
  <c r="I147" i="1"/>
  <c r="J147" i="1"/>
  <c r="L147" i="1"/>
  <c r="M147" i="1"/>
  <c r="N147" i="1"/>
  <c r="O147" i="1"/>
  <c r="D147" i="1"/>
  <c r="D45" i="1"/>
  <c r="D61" i="1" s="1"/>
  <c r="L20" i="1"/>
  <c r="P132" i="1"/>
  <c r="P134" i="1" s="1"/>
  <c r="P133" i="1"/>
  <c r="P135" i="1"/>
  <c r="P138" i="1"/>
  <c r="P139" i="1"/>
  <c r="P140" i="1"/>
  <c r="P141" i="1"/>
  <c r="P142" i="1"/>
  <c r="P143" i="1"/>
  <c r="P144" i="1"/>
  <c r="P104" i="1"/>
  <c r="P103" i="1"/>
  <c r="P102" i="1"/>
  <c r="P101" i="1"/>
  <c r="P100" i="1"/>
  <c r="P99" i="1"/>
  <c r="P98" i="1"/>
  <c r="P93" i="1"/>
  <c r="E45" i="1"/>
  <c r="E61" i="1" s="1"/>
  <c r="F45" i="1"/>
  <c r="F61" i="1" s="1"/>
  <c r="G45" i="1"/>
  <c r="G61" i="1" s="1"/>
  <c r="H45" i="1"/>
  <c r="H61" i="1" s="1"/>
  <c r="I45" i="1"/>
  <c r="J45" i="1"/>
  <c r="K45" i="1"/>
  <c r="K61" i="1" s="1"/>
  <c r="L45" i="1"/>
  <c r="M45" i="1"/>
  <c r="M61" i="1" s="1"/>
  <c r="N45" i="1"/>
  <c r="O45" i="1"/>
  <c r="O61" i="1" s="1"/>
  <c r="D46" i="1"/>
  <c r="E46" i="1"/>
  <c r="F46" i="1"/>
  <c r="G46" i="1"/>
  <c r="H46" i="1"/>
  <c r="I46" i="1"/>
  <c r="J46" i="1"/>
  <c r="K46" i="1"/>
  <c r="L46" i="1"/>
  <c r="M46" i="1"/>
  <c r="N46" i="1"/>
  <c r="O46" i="1"/>
  <c r="D47" i="1"/>
  <c r="E47" i="1"/>
  <c r="F47" i="1"/>
  <c r="G47" i="1"/>
  <c r="H47" i="1"/>
  <c r="I47" i="1"/>
  <c r="J47" i="1"/>
  <c r="K47" i="1"/>
  <c r="L47" i="1"/>
  <c r="M47" i="1"/>
  <c r="N47" i="1"/>
  <c r="O47" i="1"/>
  <c r="D48" i="1"/>
  <c r="E48" i="1"/>
  <c r="F48" i="1"/>
  <c r="G48" i="1"/>
  <c r="H48" i="1"/>
  <c r="I48" i="1"/>
  <c r="J48" i="1"/>
  <c r="K48" i="1"/>
  <c r="L48" i="1"/>
  <c r="M48" i="1"/>
  <c r="N48" i="1"/>
  <c r="O48" i="1"/>
  <c r="D49" i="1"/>
  <c r="E49" i="1"/>
  <c r="F49" i="1"/>
  <c r="G49" i="1"/>
  <c r="H49" i="1"/>
  <c r="I49" i="1"/>
  <c r="J49" i="1"/>
  <c r="K49" i="1"/>
  <c r="L49" i="1"/>
  <c r="M49" i="1"/>
  <c r="N49" i="1"/>
  <c r="O49" i="1"/>
  <c r="D50" i="1"/>
  <c r="E50" i="1"/>
  <c r="F50" i="1"/>
  <c r="G50" i="1"/>
  <c r="H50" i="1"/>
  <c r="I50" i="1"/>
  <c r="J50" i="1"/>
  <c r="K50" i="1"/>
  <c r="L50" i="1"/>
  <c r="M50" i="1"/>
  <c r="N50" i="1"/>
  <c r="O50" i="1"/>
  <c r="D51" i="1"/>
  <c r="E51" i="1"/>
  <c r="F51" i="1"/>
  <c r="G51" i="1"/>
  <c r="H51" i="1"/>
  <c r="I51" i="1"/>
  <c r="J51" i="1"/>
  <c r="K51" i="1"/>
  <c r="L51" i="1"/>
  <c r="M51" i="1"/>
  <c r="N51" i="1"/>
  <c r="O51" i="1"/>
  <c r="D52" i="1"/>
  <c r="E52" i="1"/>
  <c r="F52" i="1"/>
  <c r="G52" i="1"/>
  <c r="H52" i="1"/>
  <c r="I52" i="1"/>
  <c r="J52" i="1"/>
  <c r="K52" i="1"/>
  <c r="L52" i="1"/>
  <c r="M52" i="1"/>
  <c r="N52" i="1"/>
  <c r="O52" i="1"/>
  <c r="D53" i="1"/>
  <c r="E53" i="1"/>
  <c r="F53" i="1"/>
  <c r="G53" i="1"/>
  <c r="H53" i="1"/>
  <c r="I53" i="1"/>
  <c r="J53" i="1"/>
  <c r="K53" i="1"/>
  <c r="L53" i="1"/>
  <c r="M53" i="1"/>
  <c r="N53" i="1"/>
  <c r="O53" i="1"/>
  <c r="D54" i="1"/>
  <c r="E54" i="1"/>
  <c r="F54" i="1"/>
  <c r="G54" i="1"/>
  <c r="H54" i="1"/>
  <c r="I54" i="1"/>
  <c r="J54" i="1"/>
  <c r="K54" i="1"/>
  <c r="L54" i="1"/>
  <c r="M54" i="1"/>
  <c r="N54" i="1"/>
  <c r="O54" i="1"/>
  <c r="D55" i="1"/>
  <c r="E55" i="1"/>
  <c r="F55" i="1"/>
  <c r="G55" i="1"/>
  <c r="H55" i="1"/>
  <c r="I55" i="1"/>
  <c r="J55" i="1"/>
  <c r="K55" i="1"/>
  <c r="L55" i="1"/>
  <c r="M55" i="1"/>
  <c r="N55" i="1"/>
  <c r="O55" i="1"/>
  <c r="D56" i="1"/>
  <c r="E56" i="1"/>
  <c r="F56" i="1"/>
  <c r="G56" i="1"/>
  <c r="H56" i="1"/>
  <c r="I56" i="1"/>
  <c r="J56" i="1"/>
  <c r="K56" i="1"/>
  <c r="L56" i="1"/>
  <c r="M56" i="1"/>
  <c r="N56" i="1"/>
  <c r="O56" i="1"/>
  <c r="P57" i="1"/>
  <c r="P58" i="1"/>
  <c r="P63" i="1"/>
  <c r="P64" i="1"/>
  <c r="P65" i="1"/>
  <c r="P66" i="1"/>
  <c r="P67" i="1"/>
  <c r="P68" i="1"/>
  <c r="P69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O115" i="1"/>
  <c r="N115" i="1"/>
  <c r="M115" i="1"/>
  <c r="L115" i="1"/>
  <c r="K115" i="1"/>
  <c r="K136" i="1" s="1"/>
  <c r="J115" i="1"/>
  <c r="J136" i="1" s="1"/>
  <c r="I115" i="1"/>
  <c r="H115" i="1"/>
  <c r="G115" i="1"/>
  <c r="F115" i="1"/>
  <c r="E115" i="1"/>
  <c r="D115" i="1"/>
  <c r="O91" i="1"/>
  <c r="N91" i="1"/>
  <c r="M91" i="1"/>
  <c r="L91" i="1"/>
  <c r="K91" i="1"/>
  <c r="J91" i="1"/>
  <c r="I91" i="1"/>
  <c r="H91" i="1"/>
  <c r="G91" i="1"/>
  <c r="F91" i="1"/>
  <c r="E91" i="1"/>
  <c r="D91" i="1"/>
  <c r="O90" i="1"/>
  <c r="N90" i="1"/>
  <c r="M90" i="1"/>
  <c r="L90" i="1"/>
  <c r="K90" i="1"/>
  <c r="J90" i="1"/>
  <c r="I90" i="1"/>
  <c r="H90" i="1"/>
  <c r="G90" i="1"/>
  <c r="F90" i="1"/>
  <c r="E90" i="1"/>
  <c r="D90" i="1"/>
  <c r="O89" i="1"/>
  <c r="N89" i="1"/>
  <c r="M89" i="1"/>
  <c r="L89" i="1"/>
  <c r="K89" i="1"/>
  <c r="J89" i="1"/>
  <c r="I89" i="1"/>
  <c r="H89" i="1"/>
  <c r="G89" i="1"/>
  <c r="F89" i="1"/>
  <c r="E89" i="1"/>
  <c r="D89" i="1"/>
  <c r="O88" i="1"/>
  <c r="N88" i="1"/>
  <c r="M88" i="1"/>
  <c r="L88" i="1"/>
  <c r="K88" i="1"/>
  <c r="J88" i="1"/>
  <c r="I88" i="1"/>
  <c r="H88" i="1"/>
  <c r="G88" i="1"/>
  <c r="F88" i="1"/>
  <c r="E88" i="1"/>
  <c r="D88" i="1"/>
  <c r="O87" i="1"/>
  <c r="N87" i="1"/>
  <c r="M87" i="1"/>
  <c r="L87" i="1"/>
  <c r="K87" i="1"/>
  <c r="J87" i="1"/>
  <c r="I87" i="1"/>
  <c r="H87" i="1"/>
  <c r="G87" i="1"/>
  <c r="F87" i="1"/>
  <c r="E87" i="1"/>
  <c r="D87" i="1"/>
  <c r="O86" i="1"/>
  <c r="N86" i="1"/>
  <c r="M86" i="1"/>
  <c r="L86" i="1"/>
  <c r="K86" i="1"/>
  <c r="J86" i="1"/>
  <c r="I86" i="1"/>
  <c r="H86" i="1"/>
  <c r="G86" i="1"/>
  <c r="F86" i="1"/>
  <c r="E86" i="1"/>
  <c r="D86" i="1"/>
  <c r="O85" i="1"/>
  <c r="N85" i="1"/>
  <c r="M85" i="1"/>
  <c r="L85" i="1"/>
  <c r="K85" i="1"/>
  <c r="J85" i="1"/>
  <c r="I85" i="1"/>
  <c r="H85" i="1"/>
  <c r="G85" i="1"/>
  <c r="F85" i="1"/>
  <c r="E85" i="1"/>
  <c r="D85" i="1"/>
  <c r="O84" i="1"/>
  <c r="N84" i="1"/>
  <c r="M84" i="1"/>
  <c r="L84" i="1"/>
  <c r="K84" i="1"/>
  <c r="J84" i="1"/>
  <c r="I84" i="1"/>
  <c r="H84" i="1"/>
  <c r="G84" i="1"/>
  <c r="F84" i="1"/>
  <c r="E84" i="1"/>
  <c r="D84" i="1"/>
  <c r="O83" i="1"/>
  <c r="N83" i="1"/>
  <c r="M83" i="1"/>
  <c r="L83" i="1"/>
  <c r="K83" i="1"/>
  <c r="J83" i="1"/>
  <c r="I83" i="1"/>
  <c r="H83" i="1"/>
  <c r="G83" i="1"/>
  <c r="F83" i="1"/>
  <c r="E83" i="1"/>
  <c r="D83" i="1"/>
  <c r="O82" i="1"/>
  <c r="N82" i="1"/>
  <c r="M82" i="1"/>
  <c r="L82" i="1"/>
  <c r="K82" i="1"/>
  <c r="J82" i="1"/>
  <c r="I82" i="1"/>
  <c r="H82" i="1"/>
  <c r="G82" i="1"/>
  <c r="F82" i="1"/>
  <c r="E82" i="1"/>
  <c r="D82" i="1"/>
  <c r="O81" i="1"/>
  <c r="N81" i="1"/>
  <c r="M81" i="1"/>
  <c r="L81" i="1"/>
  <c r="K81" i="1"/>
  <c r="J81" i="1"/>
  <c r="I81" i="1"/>
  <c r="H81" i="1"/>
  <c r="G81" i="1"/>
  <c r="F81" i="1"/>
  <c r="E81" i="1"/>
  <c r="D81" i="1"/>
  <c r="O80" i="1"/>
  <c r="O96" i="1" s="1"/>
  <c r="N80" i="1"/>
  <c r="N96" i="1" s="1"/>
  <c r="M80" i="1"/>
  <c r="L80" i="1"/>
  <c r="L96" i="1" s="1"/>
  <c r="K80" i="1"/>
  <c r="K96" i="1" s="1"/>
  <c r="J80" i="1"/>
  <c r="J96" i="1" s="1"/>
  <c r="I80" i="1"/>
  <c r="H80" i="1"/>
  <c r="G80" i="1"/>
  <c r="G96" i="1" s="1"/>
  <c r="F80" i="1"/>
  <c r="E80" i="1"/>
  <c r="E96" i="1" s="1"/>
  <c r="D80" i="1"/>
  <c r="D96" i="1" s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P20" i="1"/>
  <c r="Q20" i="1"/>
  <c r="R20" i="1"/>
  <c r="S20" i="1"/>
  <c r="T20" i="1"/>
  <c r="P15" i="1"/>
  <c r="Q15" i="1"/>
  <c r="R15" i="1"/>
  <c r="S15" i="1"/>
  <c r="T15" i="1"/>
  <c r="O20" i="1"/>
  <c r="N20" i="1"/>
  <c r="M20" i="1"/>
  <c r="K20" i="1"/>
  <c r="J20" i="1"/>
  <c r="I20" i="1"/>
  <c r="H20" i="1"/>
  <c r="G20" i="1"/>
  <c r="F20" i="1"/>
  <c r="E20" i="1"/>
  <c r="D20" i="1"/>
  <c r="M62" i="1" l="1"/>
  <c r="I62" i="1"/>
  <c r="D62" i="1"/>
  <c r="N62" i="1"/>
  <c r="L62" i="1"/>
  <c r="H62" i="1"/>
  <c r="H70" i="1" s="1"/>
  <c r="J62" i="1"/>
  <c r="G62" i="1"/>
  <c r="G70" i="1" s="1"/>
  <c r="K62" i="1"/>
  <c r="K70" i="1" s="1"/>
  <c r="F62" i="1"/>
  <c r="F70" i="1" s="1"/>
  <c r="O62" i="1"/>
  <c r="O70" i="1" s="1"/>
  <c r="E62" i="1"/>
  <c r="E70" i="1" s="1"/>
  <c r="P120" i="1"/>
  <c r="P124" i="1"/>
  <c r="P125" i="1"/>
  <c r="P115" i="1"/>
  <c r="P130" i="1"/>
  <c r="P116" i="1"/>
  <c r="P126" i="1"/>
  <c r="P131" i="1"/>
  <c r="P118" i="1"/>
  <c r="P128" i="1"/>
  <c r="P117" i="1"/>
  <c r="P121" i="1"/>
  <c r="P122" i="1"/>
  <c r="P123" i="1"/>
  <c r="P127" i="1"/>
  <c r="P119" i="1"/>
  <c r="P129" i="1"/>
  <c r="P81" i="1"/>
  <c r="P86" i="1"/>
  <c r="P91" i="1"/>
  <c r="P82" i="1"/>
  <c r="P83" i="1"/>
  <c r="P88" i="1"/>
  <c r="P87" i="1"/>
  <c r="P84" i="1"/>
  <c r="P85" i="1"/>
  <c r="P89" i="1"/>
  <c r="P90" i="1"/>
  <c r="P80" i="1"/>
  <c r="P51" i="1"/>
  <c r="P56" i="1"/>
  <c r="P48" i="1"/>
  <c r="P52" i="1"/>
  <c r="P50" i="1"/>
  <c r="P47" i="1"/>
  <c r="P46" i="1"/>
  <c r="P45" i="1"/>
  <c r="P55" i="1"/>
  <c r="P49" i="1"/>
  <c r="P54" i="1"/>
  <c r="P53" i="1"/>
  <c r="T21" i="1"/>
  <c r="D137" i="1"/>
  <c r="M137" i="1"/>
  <c r="J37" i="1"/>
  <c r="T37" i="1"/>
  <c r="G137" i="1"/>
  <c r="N137" i="1"/>
  <c r="D136" i="1"/>
  <c r="E137" i="1"/>
  <c r="F137" i="1"/>
  <c r="K37" i="1"/>
  <c r="L37" i="1"/>
  <c r="I137" i="1"/>
  <c r="M37" i="1"/>
  <c r="H137" i="1"/>
  <c r="D37" i="1"/>
  <c r="N37" i="1"/>
  <c r="E37" i="1"/>
  <c r="L137" i="1"/>
  <c r="J137" i="1"/>
  <c r="J145" i="1" s="1"/>
  <c r="O37" i="1"/>
  <c r="S21" i="1"/>
  <c r="F37" i="1"/>
  <c r="Q21" i="1"/>
  <c r="Q37" i="1"/>
  <c r="R21" i="1"/>
  <c r="P21" i="1"/>
  <c r="M70" i="1"/>
  <c r="O137" i="1"/>
  <c r="P37" i="1"/>
  <c r="G37" i="1"/>
  <c r="H37" i="1"/>
  <c r="R37" i="1"/>
  <c r="I37" i="1"/>
  <c r="S37" i="1"/>
  <c r="K137" i="1"/>
  <c r="K145" i="1" s="1"/>
  <c r="N61" i="1"/>
  <c r="L61" i="1"/>
  <c r="J61" i="1"/>
  <c r="F97" i="1"/>
  <c r="I61" i="1"/>
  <c r="L134" i="1"/>
  <c r="M134" i="1"/>
  <c r="L136" i="1"/>
  <c r="N134" i="1"/>
  <c r="M136" i="1"/>
  <c r="D134" i="1"/>
  <c r="E136" i="1"/>
  <c r="G134" i="1"/>
  <c r="E134" i="1"/>
  <c r="O134" i="1"/>
  <c r="O136" i="1"/>
  <c r="F134" i="1"/>
  <c r="N136" i="1"/>
  <c r="H134" i="1"/>
  <c r="F136" i="1"/>
  <c r="I134" i="1"/>
  <c r="G136" i="1"/>
  <c r="J134" i="1"/>
  <c r="H136" i="1"/>
  <c r="K134" i="1"/>
  <c r="I136" i="1"/>
  <c r="F94" i="1"/>
  <c r="G97" i="1"/>
  <c r="G105" i="1" s="1"/>
  <c r="H97" i="1"/>
  <c r="G94" i="1"/>
  <c r="J97" i="1"/>
  <c r="J105" i="1" s="1"/>
  <c r="L97" i="1"/>
  <c r="L105" i="1" s="1"/>
  <c r="L94" i="1"/>
  <c r="I97" i="1"/>
  <c r="E97" i="1"/>
  <c r="E105" i="1" s="1"/>
  <c r="O97" i="1"/>
  <c r="O105" i="1" s="1"/>
  <c r="N94" i="1"/>
  <c r="D94" i="1"/>
  <c r="M94" i="1"/>
  <c r="D97" i="1"/>
  <c r="N97" i="1"/>
  <c r="N105" i="1" s="1"/>
  <c r="E94" i="1"/>
  <c r="O94" i="1"/>
  <c r="M96" i="1"/>
  <c r="K97" i="1"/>
  <c r="K105" i="1" s="1"/>
  <c r="M97" i="1"/>
  <c r="H94" i="1"/>
  <c r="F96" i="1"/>
  <c r="I94" i="1"/>
  <c r="J94" i="1"/>
  <c r="H96" i="1"/>
  <c r="K94" i="1"/>
  <c r="I96" i="1"/>
  <c r="J59" i="1"/>
  <c r="E59" i="1"/>
  <c r="K59" i="1"/>
  <c r="N59" i="1"/>
  <c r="L59" i="1"/>
  <c r="M59" i="1"/>
  <c r="O59" i="1"/>
  <c r="I59" i="1"/>
  <c r="H59" i="1"/>
  <c r="G59" i="1"/>
  <c r="F59" i="1"/>
  <c r="P62" i="1" l="1"/>
  <c r="J146" i="1"/>
  <c r="E71" i="1"/>
  <c r="P96" i="1"/>
  <c r="K71" i="1"/>
  <c r="K146" i="1"/>
  <c r="K147" i="1" s="1"/>
  <c r="P137" i="1"/>
  <c r="P136" i="1"/>
  <c r="D105" i="1"/>
  <c r="D106" i="1" s="1"/>
  <c r="D107" i="1" s="1"/>
  <c r="P97" i="1"/>
  <c r="G106" i="1"/>
  <c r="G107" i="1" s="1"/>
  <c r="M145" i="1"/>
  <c r="M146" i="1" s="1"/>
  <c r="N106" i="1"/>
  <c r="N107" i="1" s="1"/>
  <c r="O106" i="1"/>
  <c r="O107" i="1" s="1"/>
  <c r="L106" i="1"/>
  <c r="L107" i="1" s="1"/>
  <c r="J106" i="1"/>
  <c r="J107" i="1" s="1"/>
  <c r="K106" i="1"/>
  <c r="K107" i="1" s="1"/>
  <c r="E106" i="1"/>
  <c r="E107" i="1" s="1"/>
  <c r="J70" i="1"/>
  <c r="J71" i="1" s="1"/>
  <c r="M71" i="1"/>
  <c r="O71" i="1"/>
  <c r="P61" i="1"/>
  <c r="H105" i="1"/>
  <c r="H106" i="1" s="1"/>
  <c r="H107" i="1" s="1"/>
  <c r="I105" i="1"/>
  <c r="I106" i="1" s="1"/>
  <c r="I107" i="1" s="1"/>
  <c r="F71" i="1"/>
  <c r="G71" i="1"/>
  <c r="H71" i="1"/>
  <c r="N70" i="1"/>
  <c r="N71" i="1" s="1"/>
  <c r="I70" i="1"/>
  <c r="I71" i="1" s="1"/>
  <c r="D70" i="1"/>
  <c r="H145" i="1"/>
  <c r="H146" i="1" s="1"/>
  <c r="L70" i="1"/>
  <c r="L71" i="1" s="1"/>
  <c r="F105" i="1"/>
  <c r="F106" i="1" s="1"/>
  <c r="F107" i="1" s="1"/>
  <c r="L145" i="1"/>
  <c r="L146" i="1" s="1"/>
  <c r="O145" i="1"/>
  <c r="O146" i="1" s="1"/>
  <c r="I145" i="1"/>
  <c r="I146" i="1" s="1"/>
  <c r="D145" i="1"/>
  <c r="N145" i="1"/>
  <c r="N146" i="1" s="1"/>
  <c r="F145" i="1"/>
  <c r="F146" i="1" s="1"/>
  <c r="E145" i="1"/>
  <c r="E146" i="1" s="1"/>
  <c r="G145" i="1"/>
  <c r="G146" i="1" s="1"/>
  <c r="M105" i="1"/>
  <c r="M106" i="1" s="1"/>
  <c r="M107" i="1" s="1"/>
  <c r="D146" i="1" l="1"/>
  <c r="P105" i="1"/>
  <c r="D71" i="1"/>
  <c r="P70" i="1"/>
  <c r="P72" i="1" l="1"/>
  <c r="P73" i="1" s="1"/>
  <c r="P71" i="1"/>
  <c r="E15" i="1" l="1"/>
  <c r="E21" i="1" s="1"/>
  <c r="F15" i="1"/>
  <c r="F21" i="1" s="1"/>
  <c r="G15" i="1"/>
  <c r="G21" i="1" s="1"/>
  <c r="H15" i="1"/>
  <c r="H21" i="1" s="1"/>
  <c r="I15" i="1"/>
  <c r="I21" i="1" s="1"/>
  <c r="J15" i="1"/>
  <c r="J21" i="1" s="1"/>
  <c r="K15" i="1"/>
  <c r="K21" i="1" s="1"/>
  <c r="L15" i="1"/>
  <c r="L21" i="1" s="1"/>
  <c r="M15" i="1"/>
  <c r="M21" i="1" s="1"/>
  <c r="N15" i="1"/>
  <c r="N21" i="1" s="1"/>
  <c r="O15" i="1"/>
  <c r="O21" i="1" s="1"/>
  <c r="D15" i="1"/>
  <c r="D22" i="1" l="1"/>
  <c r="E5" i="1" s="1"/>
  <c r="E22" i="1" s="1"/>
  <c r="F5" i="1" s="1"/>
  <c r="F22" i="1" s="1"/>
  <c r="G5" i="1" s="1"/>
  <c r="G22" i="1" s="1"/>
  <c r="H5" i="1" s="1"/>
  <c r="H22" i="1" s="1"/>
  <c r="D21" i="1"/>
  <c r="I5" i="1" l="1"/>
  <c r="I22" i="1" s="1"/>
  <c r="J5" i="1" l="1"/>
  <c r="J22" i="1" s="1"/>
  <c r="K5" i="1" l="1"/>
  <c r="K22" i="1" s="1"/>
  <c r="L5" i="1" s="1"/>
  <c r="L22" i="1" s="1"/>
  <c r="M5" i="1" l="1"/>
  <c r="M22" i="1" s="1"/>
  <c r="N5" i="1" l="1"/>
  <c r="N22" i="1" s="1"/>
  <c r="O5" i="1" l="1"/>
  <c r="O22" i="1" s="1"/>
  <c r="P5" i="1" l="1"/>
  <c r="P22" i="1" s="1"/>
  <c r="Q5" i="1" l="1"/>
  <c r="Q22" i="1" s="1"/>
  <c r="R5" i="1" l="1"/>
  <c r="R22" i="1" s="1"/>
  <c r="S5" i="1" l="1"/>
  <c r="S22" i="1" s="1"/>
  <c r="T5" i="1" l="1"/>
  <c r="T22" i="1" s="1"/>
  <c r="D27" i="1" s="1"/>
  <c r="D38" i="1" s="1"/>
  <c r="E27" i="1" s="1"/>
  <c r="E38" i="1" s="1"/>
  <c r="F27" i="1" s="1"/>
  <c r="F38" i="1" s="1"/>
  <c r="G27" i="1" s="1"/>
  <c r="G38" i="1" s="1"/>
  <c r="H27" i="1" s="1"/>
  <c r="H38" i="1" s="1"/>
  <c r="I27" i="1" s="1"/>
  <c r="I38" i="1" s="1"/>
  <c r="J27" i="1" s="1"/>
  <c r="J38" i="1" s="1"/>
  <c r="K27" i="1" s="1"/>
  <c r="K38" i="1" s="1"/>
  <c r="L27" i="1" s="1"/>
  <c r="L38" i="1" s="1"/>
  <c r="M27" i="1" s="1"/>
  <c r="M38" i="1" s="1"/>
  <c r="N27" i="1" s="1"/>
  <c r="N38" i="1" s="1"/>
  <c r="O27" i="1" s="1"/>
  <c r="O38" i="1" s="1"/>
  <c r="P27" i="1" s="1"/>
  <c r="P38" i="1" s="1"/>
  <c r="Q27" i="1" s="1"/>
  <c r="Q38" i="1" s="1"/>
  <c r="R27" i="1" s="1"/>
  <c r="R38" i="1" s="1"/>
  <c r="S27" i="1" s="1"/>
  <c r="S38" i="1" s="1"/>
  <c r="T27" i="1" s="1"/>
  <c r="T38" i="1" s="1"/>
  <c r="D43" i="1" s="1"/>
  <c r="D73" i="1" l="1"/>
  <c r="E43" i="1" s="1"/>
  <c r="E73" i="1" l="1"/>
  <c r="F43" i="1" s="1"/>
  <c r="F73" i="1" s="1"/>
  <c r="G43" i="1" s="1"/>
  <c r="G73" i="1" s="1"/>
  <c r="H43" i="1" s="1"/>
  <c r="H73" i="1" l="1"/>
  <c r="I43" i="1" s="1"/>
  <c r="I73" i="1" l="1"/>
  <c r="J43" i="1" s="1"/>
  <c r="J73" i="1" l="1"/>
  <c r="K43" i="1" s="1"/>
  <c r="K73" i="1" l="1"/>
  <c r="L43" i="1" s="1"/>
  <c r="L73" i="1" l="1"/>
  <c r="M43" i="1" s="1"/>
  <c r="M73" i="1" l="1"/>
  <c r="N43" i="1" s="1"/>
  <c r="N73" i="1" l="1"/>
  <c r="O43" i="1" s="1"/>
  <c r="O73" i="1" l="1"/>
  <c r="D78" i="1" s="1"/>
  <c r="D108" i="1" l="1"/>
  <c r="E78" i="1" s="1"/>
  <c r="E108" i="1" l="1"/>
  <c r="F78" i="1" s="1"/>
  <c r="F108" i="1" s="1"/>
  <c r="G78" i="1" s="1"/>
  <c r="G108" i="1" s="1"/>
  <c r="H78" i="1" s="1"/>
  <c r="H108" i="1" l="1"/>
  <c r="I78" i="1" s="1"/>
  <c r="I108" i="1" l="1"/>
  <c r="J78" i="1" s="1"/>
  <c r="J108" i="1" l="1"/>
  <c r="K78" i="1" s="1"/>
  <c r="K108" i="1" l="1"/>
  <c r="L78" i="1" s="1"/>
  <c r="L108" i="1" l="1"/>
  <c r="M78" i="1" s="1"/>
  <c r="M108" i="1" l="1"/>
  <c r="N78" i="1" s="1"/>
  <c r="N108" i="1" l="1"/>
  <c r="O78" i="1" s="1"/>
  <c r="O108" i="1" l="1"/>
  <c r="D113" i="1" s="1"/>
  <c r="D148" i="1" l="1"/>
  <c r="E113" i="1" l="1"/>
  <c r="E148" i="1" s="1"/>
  <c r="F113" i="1" s="1"/>
  <c r="F148" i="1" s="1"/>
  <c r="G113" i="1" s="1"/>
  <c r="G148" i="1" s="1"/>
  <c r="H113" i="1" s="1"/>
  <c r="H148" i="1" s="1"/>
  <c r="I113" i="1" s="1"/>
  <c r="I148" i="1" s="1"/>
  <c r="J113" i="1" s="1"/>
  <c r="J148" i="1" s="1"/>
  <c r="K113" i="1" s="1"/>
  <c r="K148" i="1" s="1"/>
  <c r="L113" i="1" s="1"/>
  <c r="L148" i="1" s="1"/>
  <c r="M113" i="1" s="1"/>
  <c r="M148" i="1" s="1"/>
  <c r="N113" i="1" s="1"/>
  <c r="N148" i="1" s="1"/>
  <c r="O113" i="1" s="1"/>
  <c r="O148" i="1" s="1"/>
</calcChain>
</file>

<file path=xl/sharedStrings.xml><?xml version="1.0" encoding="utf-8"?>
<sst xmlns="http://schemas.openxmlformats.org/spreadsheetml/2006/main" count="126" uniqueCount="56">
  <si>
    <t xml:space="preserve">Income </t>
  </si>
  <si>
    <t>Stage 1: Feasibility, Contract Agreement, Tendering &amp; Funding</t>
  </si>
  <si>
    <t>Expenditure</t>
  </si>
  <si>
    <t>Balance</t>
  </si>
  <si>
    <t>Balance Brought Forward</t>
  </si>
  <si>
    <t xml:space="preserve">Feasibility Study </t>
  </si>
  <si>
    <t xml:space="preserve">Planning Application </t>
  </si>
  <si>
    <t>Project Management Fees</t>
  </si>
  <si>
    <t xml:space="preserve">Previous Skatepark Funding </t>
  </si>
  <si>
    <t>GoFundMe</t>
  </si>
  <si>
    <t>Formartine Area Budget</t>
  </si>
  <si>
    <t xml:space="preserve">Coaching Fundraising </t>
  </si>
  <si>
    <t xml:space="preserve">Misc. Fundraising </t>
  </si>
  <si>
    <t>Donations</t>
  </si>
  <si>
    <t>Stage 2: Construction &amp; Further Works</t>
  </si>
  <si>
    <t>Vaterfall Windfarm or SLCF</t>
  </si>
  <si>
    <t>Placebased Investment Fund</t>
  </si>
  <si>
    <t>Construction (Inc VAT)</t>
  </si>
  <si>
    <t>Park Operations FY1</t>
  </si>
  <si>
    <t>Preschool Coaching Classes</t>
  </si>
  <si>
    <t>P1-4 Cycling Classes</t>
  </si>
  <si>
    <t>P1-4 BMX Classes</t>
  </si>
  <si>
    <t>P5-7 Cycling</t>
  </si>
  <si>
    <t>P5-7 BMX</t>
  </si>
  <si>
    <t xml:space="preserve">Teen Cycling </t>
  </si>
  <si>
    <t>Teen BMX</t>
  </si>
  <si>
    <t>Adult Cycling</t>
  </si>
  <si>
    <t>Adult BMX</t>
  </si>
  <si>
    <t xml:space="preserve">Performance Cylcing </t>
  </si>
  <si>
    <t>Performance BMX</t>
  </si>
  <si>
    <t>Girls Only Session</t>
  </si>
  <si>
    <t>Events &amp; Competitons</t>
  </si>
  <si>
    <t>Holiday Camp Profit</t>
  </si>
  <si>
    <t>Coaching Hours for Above</t>
  </si>
  <si>
    <t>Free Spaces (as Discount)</t>
  </si>
  <si>
    <t xml:space="preserve">Coach Training &amp; Development </t>
  </si>
  <si>
    <t>Coaching - School Use</t>
  </si>
  <si>
    <t xml:space="preserve">Administration Costs </t>
  </si>
  <si>
    <t>Insurances</t>
  </si>
  <si>
    <t xml:space="preserve">Coach &amp; Club Registration </t>
  </si>
  <si>
    <t>Maintenance &amp; Repairs</t>
  </si>
  <si>
    <t>Park Operations FY2</t>
  </si>
  <si>
    <t>Park Operations FY3</t>
  </si>
  <si>
    <t>P1-4 Skateboarding</t>
  </si>
  <si>
    <t>P5-7 Skateboarding</t>
  </si>
  <si>
    <t>Teen Skateboarding</t>
  </si>
  <si>
    <t>Adult Skateboarding</t>
  </si>
  <si>
    <t>Performane Skateboarding</t>
  </si>
  <si>
    <t>sportscotland Funding</t>
  </si>
  <si>
    <t>P&amp;L</t>
  </si>
  <si>
    <t>Depreciation / Sinking Fund (Ringfenced)</t>
  </si>
  <si>
    <t>FY TOTAL</t>
  </si>
  <si>
    <t>Garioch Leisure Projects grant</t>
  </si>
  <si>
    <t xml:space="preserve">Ythan QL Cyclathon </t>
  </si>
  <si>
    <t xml:space="preserve">Landscaping &amp; Litter </t>
  </si>
  <si>
    <t>Landscaping &amp; Litter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</si>
</sst>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£&quot;* #,##0.00_);_(&quot;£&quot;* \(#,##0.00\);_(&quot;£&quot;* &quot;-&quot;??_);_(@_)"/>
    <numFmt numFmtId="164" formatCode="_(&quot;£&quot;* #,##0_);_(&quot;£&quot;* \(#,##0\);_(&quot;£&quot;* &quot;-&quot;??_);_(@_)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5">
    <xf numFmtId="0" fontId="0" fillId="0" borderId="0" xfId="0"/>
    <xf numFmtId="0" fontId="5" fillId="0" borderId="0" xfId="0" applyFont="1"/>
    <xf numFmtId="17" fontId="5" fillId="0" borderId="0" xfId="0" applyNumberFormat="1" applyFont="1" applyAlignment="1">
      <alignment horizontal="center"/>
    </xf>
    <xf numFmtId="44" fontId="5" fillId="0" borderId="0" xfId="1" applyFont="1"/>
    <xf numFmtId="44" fontId="5" fillId="0" borderId="0" xfId="1" applyFont="1" applyAlignment="1">
      <alignment horizontal="center"/>
    </xf>
    <xf numFmtId="44" fontId="6" fillId="0" borderId="0" xfId="1" applyFont="1"/>
    <xf numFmtId="44" fontId="8" fillId="0" borderId="0" xfId="1" applyFont="1"/>
    <xf numFmtId="44" fontId="5" fillId="0" borderId="0" xfId="0" applyNumberFormat="1" applyFont="1"/>
    <xf numFmtId="0" fontId="5" fillId="0" borderId="0" xfId="0" applyFont="1" applyFill="1" applyAlignment="1"/>
    <xf numFmtId="44" fontId="5" fillId="0" borderId="3" xfId="1" applyFont="1" applyBorder="1"/>
    <xf numFmtId="44" fontId="5" fillId="0" borderId="4" xfId="1" applyFont="1" applyBorder="1"/>
    <xf numFmtId="44" fontId="5" fillId="2" borderId="5" xfId="1" applyFont="1" applyFill="1" applyBorder="1"/>
    <xf numFmtId="44" fontId="5" fillId="0" borderId="0" xfId="1" applyFont="1" applyBorder="1"/>
    <xf numFmtId="44" fontId="5" fillId="0" borderId="6" xfId="1" applyFont="1" applyBorder="1"/>
    <xf numFmtId="44" fontId="6" fillId="0" borderId="8" xfId="1" applyFont="1" applyBorder="1"/>
    <xf numFmtId="44" fontId="6" fillId="0" borderId="9" xfId="1" applyFont="1" applyBorder="1"/>
    <xf numFmtId="44" fontId="5" fillId="0" borderId="11" xfId="1" applyFont="1" applyBorder="1" applyAlignment="1">
      <alignment horizontal="center"/>
    </xf>
    <xf numFmtId="44" fontId="5" fillId="0" borderId="12" xfId="1" applyFont="1" applyBorder="1" applyAlignment="1">
      <alignment horizontal="center"/>
    </xf>
    <xf numFmtId="44" fontId="6" fillId="0" borderId="11" xfId="1" applyFont="1" applyBorder="1"/>
    <xf numFmtId="44" fontId="6" fillId="0" borderId="12" xfId="1" applyFont="1" applyBorder="1"/>
    <xf numFmtId="17" fontId="5" fillId="0" borderId="5" xfId="0" applyNumberFormat="1" applyFont="1" applyBorder="1" applyAlignment="1">
      <alignment horizontal="center"/>
    </xf>
    <xf numFmtId="17" fontId="5" fillId="0" borderId="0" xfId="0" applyNumberFormat="1" applyFont="1" applyBorder="1" applyAlignment="1">
      <alignment horizontal="center"/>
    </xf>
    <xf numFmtId="17" fontId="5" fillId="0" borderId="6" xfId="0" applyNumberFormat="1" applyFont="1" applyBorder="1" applyAlignment="1">
      <alignment horizontal="center"/>
    </xf>
    <xf numFmtId="44" fontId="10" fillId="5" borderId="10" xfId="1" applyFont="1" applyFill="1" applyBorder="1"/>
    <xf numFmtId="164" fontId="5" fillId="3" borderId="10" xfId="1" applyNumberFormat="1" applyFont="1" applyFill="1" applyBorder="1" applyAlignment="1">
      <alignment horizontal="center"/>
    </xf>
    <xf numFmtId="164" fontId="5" fillId="0" borderId="11" xfId="1" applyNumberFormat="1" applyFont="1" applyBorder="1" applyAlignment="1">
      <alignment horizontal="center"/>
    </xf>
    <xf numFmtId="164" fontId="5" fillId="0" borderId="12" xfId="1" applyNumberFormat="1" applyFont="1" applyBorder="1" applyAlignment="1">
      <alignment horizontal="center"/>
    </xf>
    <xf numFmtId="164" fontId="5" fillId="0" borderId="2" xfId="1" applyNumberFormat="1" applyFont="1" applyBorder="1"/>
    <xf numFmtId="164" fontId="5" fillId="0" borderId="3" xfId="1" applyNumberFormat="1" applyFont="1" applyBorder="1"/>
    <xf numFmtId="164" fontId="5" fillId="0" borderId="4" xfId="1" applyNumberFormat="1" applyFont="1" applyBorder="1"/>
    <xf numFmtId="164" fontId="5" fillId="0" borderId="5" xfId="1" applyNumberFormat="1" applyFont="1" applyBorder="1"/>
    <xf numFmtId="164" fontId="5" fillId="0" borderId="0" xfId="1" applyNumberFormat="1" applyFont="1" applyBorder="1"/>
    <xf numFmtId="164" fontId="5" fillId="0" borderId="6" xfId="1" applyNumberFormat="1" applyFont="1" applyBorder="1"/>
    <xf numFmtId="164" fontId="6" fillId="0" borderId="7" xfId="1" applyNumberFormat="1" applyFont="1" applyBorder="1"/>
    <xf numFmtId="164" fontId="6" fillId="0" borderId="8" xfId="1" applyNumberFormat="1" applyFont="1" applyBorder="1"/>
    <xf numFmtId="164" fontId="6" fillId="0" borderId="9" xfId="1" applyNumberFormat="1" applyFont="1" applyBorder="1"/>
    <xf numFmtId="164" fontId="6" fillId="0" borderId="10" xfId="1" applyNumberFormat="1" applyFont="1" applyBorder="1"/>
    <xf numFmtId="164" fontId="6" fillId="0" borderId="11" xfId="1" applyNumberFormat="1" applyFont="1" applyBorder="1"/>
    <xf numFmtId="164" fontId="6" fillId="0" borderId="12" xfId="1" applyNumberFormat="1" applyFont="1" applyBorder="1"/>
    <xf numFmtId="44" fontId="5" fillId="0" borderId="11" xfId="1" applyFont="1" applyFill="1" applyBorder="1" applyAlignment="1">
      <alignment horizontal="center"/>
    </xf>
    <xf numFmtId="44" fontId="6" fillId="2" borderId="2" xfId="1" applyFont="1" applyFill="1" applyBorder="1"/>
    <xf numFmtId="44" fontId="6" fillId="2" borderId="7" xfId="1" applyFont="1" applyFill="1" applyBorder="1"/>
    <xf numFmtId="44" fontId="6" fillId="6" borderId="13" xfId="1" applyFont="1" applyFill="1" applyBorder="1"/>
    <xf numFmtId="44" fontId="5" fillId="6" borderId="14" xfId="1" applyFont="1" applyFill="1" applyBorder="1"/>
    <xf numFmtId="44" fontId="6" fillId="6" borderId="15" xfId="1" applyFont="1" applyFill="1" applyBorder="1"/>
    <xf numFmtId="44" fontId="10" fillId="5" borderId="1" xfId="1" applyFont="1" applyFill="1" applyBorder="1"/>
    <xf numFmtId="44" fontId="5" fillId="0" borderId="2" xfId="1" applyNumberFormat="1" applyFont="1" applyBorder="1"/>
    <xf numFmtId="44" fontId="5" fillId="0" borderId="3" xfId="1" applyNumberFormat="1" applyFont="1" applyBorder="1"/>
    <xf numFmtId="44" fontId="5" fillId="0" borderId="4" xfId="1" applyNumberFormat="1" applyFont="1" applyBorder="1"/>
    <xf numFmtId="44" fontId="5" fillId="0" borderId="5" xfId="1" applyNumberFormat="1" applyFont="1" applyBorder="1"/>
    <xf numFmtId="44" fontId="5" fillId="0" borderId="0" xfId="1" applyNumberFormat="1" applyFont="1" applyBorder="1"/>
    <xf numFmtId="44" fontId="5" fillId="0" borderId="6" xfId="1" applyNumberFormat="1" applyFont="1" applyBorder="1"/>
    <xf numFmtId="44" fontId="7" fillId="0" borderId="0" xfId="1" applyNumberFormat="1" applyFont="1" applyBorder="1"/>
    <xf numFmtId="44" fontId="6" fillId="0" borderId="7" xfId="1" applyNumberFormat="1" applyFont="1" applyBorder="1"/>
    <xf numFmtId="44" fontId="6" fillId="0" borderId="8" xfId="1" applyNumberFormat="1" applyFont="1" applyBorder="1"/>
    <xf numFmtId="44" fontId="6" fillId="0" borderId="9" xfId="1" applyNumberFormat="1" applyFont="1" applyBorder="1"/>
    <xf numFmtId="44" fontId="6" fillId="0" borderId="10" xfId="1" applyNumberFormat="1" applyFont="1" applyBorder="1"/>
    <xf numFmtId="44" fontId="6" fillId="0" borderId="11" xfId="1" applyNumberFormat="1" applyFont="1" applyBorder="1"/>
    <xf numFmtId="44" fontId="6" fillId="0" borderId="12" xfId="1" applyNumberFormat="1" applyFont="1" applyBorder="1"/>
    <xf numFmtId="44" fontId="9" fillId="5" borderId="10" xfId="1" applyFont="1" applyFill="1" applyBorder="1"/>
    <xf numFmtId="44" fontId="10" fillId="5" borderId="5" xfId="1" applyFont="1" applyFill="1" applyBorder="1"/>
    <xf numFmtId="164" fontId="5" fillId="0" borderId="10" xfId="1" applyNumberFormat="1" applyFont="1" applyFill="1" applyBorder="1" applyAlignment="1">
      <alignment horizontal="center"/>
    </xf>
    <xf numFmtId="164" fontId="9" fillId="0" borderId="2" xfId="1" applyNumberFormat="1" applyFont="1" applyBorder="1"/>
    <xf numFmtId="164" fontId="9" fillId="0" borderId="3" xfId="1" applyNumberFormat="1" applyFont="1" applyBorder="1"/>
    <xf numFmtId="164" fontId="9" fillId="0" borderId="4" xfId="1" applyNumberFormat="1" applyFont="1" applyBorder="1"/>
    <xf numFmtId="164" fontId="5" fillId="0" borderId="14" xfId="1" applyNumberFormat="1" applyFont="1" applyBorder="1"/>
    <xf numFmtId="164" fontId="6" fillId="0" borderId="15" xfId="1" applyNumberFormat="1" applyFont="1" applyBorder="1"/>
    <xf numFmtId="164" fontId="6" fillId="0" borderId="14" xfId="1" applyNumberFormat="1" applyFont="1" applyBorder="1"/>
    <xf numFmtId="44" fontId="6" fillId="7" borderId="2" xfId="1" applyFont="1" applyFill="1" applyBorder="1"/>
    <xf numFmtId="44" fontId="5" fillId="7" borderId="5" xfId="1" applyFont="1" applyFill="1" applyBorder="1"/>
    <xf numFmtId="44" fontId="6" fillId="7" borderId="7" xfId="1" applyFont="1" applyFill="1" applyBorder="1"/>
    <xf numFmtId="164" fontId="6" fillId="0" borderId="0" xfId="1" applyNumberFormat="1" applyFont="1" applyBorder="1"/>
    <xf numFmtId="164" fontId="6" fillId="0" borderId="1" xfId="1" applyNumberFormat="1" applyFont="1" applyBorder="1"/>
    <xf numFmtId="44" fontId="6" fillId="7" borderId="5" xfId="1" applyFont="1" applyFill="1" applyBorder="1"/>
    <xf numFmtId="164" fontId="5" fillId="0" borderId="13" xfId="1" applyNumberFormat="1" applyFont="1" applyBorder="1"/>
    <xf numFmtId="164" fontId="6" fillId="0" borderId="13" xfId="1" applyNumberFormat="1" applyFont="1" applyBorder="1"/>
    <xf numFmtId="0" fontId="5" fillId="0" borderId="0" xfId="0" applyFont="1" applyBorder="1"/>
    <xf numFmtId="44" fontId="10" fillId="5" borderId="2" xfId="1" applyFont="1" applyFill="1" applyBorder="1"/>
    <xf numFmtId="164" fontId="5" fillId="0" borderId="11" xfId="1" applyNumberFormat="1" applyFont="1" applyFill="1" applyBorder="1" applyAlignment="1">
      <alignment horizontal="center"/>
    </xf>
    <xf numFmtId="164" fontId="6" fillId="0" borderId="0" xfId="1" applyNumberFormat="1" applyFont="1"/>
    <xf numFmtId="44" fontId="1" fillId="2" borderId="5" xfId="1" applyFont="1" applyFill="1" applyBorder="1"/>
    <xf numFmtId="44" fontId="11" fillId="2" borderId="5" xfId="1" applyFont="1" applyFill="1" applyBorder="1"/>
    <xf numFmtId="0" fontId="12" fillId="0" borderId="0" xfId="0" applyFont="1"/>
    <xf numFmtId="44" fontId="1" fillId="7" borderId="5" xfId="1" applyFont="1" applyFill="1" applyBorder="1"/>
    <xf numFmtId="0" fontId="4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BFB36-825A-B048-8AF6-544A7EF4DA77}">
  <sheetPr>
    <pageSetUpPr fitToPage="1"/>
  </sheetPr>
  <dimension ref="B1:V148"/>
  <sheetViews>
    <sheetView tabSelected="1" topLeftCell="I34" workbookViewId="0">
      <selection activeCell="K150" sqref="K150"/>
    </sheetView>
  </sheetViews>
  <sheetFormatPr baseColWidth="10" defaultColWidth="10.83203125" defaultRowHeight="15" x14ac:dyDescent="0.2"/>
  <cols>
    <col min="1" max="1" width="4.6640625" style="1" customWidth="1"/>
    <col min="2" max="2" width="13.1640625" style="1" customWidth="1"/>
    <col min="3" max="3" width="34.1640625" style="1" bestFit="1" customWidth="1"/>
    <col min="4" max="19" width="12.5" style="1" customWidth="1"/>
    <col min="20" max="20" width="10.6640625" style="1" bestFit="1" customWidth="1"/>
    <col min="21" max="22" width="13.1640625" style="1" bestFit="1" customWidth="1"/>
    <col min="23" max="16384" width="10.83203125" style="1"/>
  </cols>
  <sheetData>
    <row r="1" spans="3:20" ht="26" x14ac:dyDescent="0.3">
      <c r="C1" s="82"/>
    </row>
    <row r="3" spans="3:20" ht="21" x14ac:dyDescent="0.25">
      <c r="D3" s="89" t="s">
        <v>1</v>
      </c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1"/>
    </row>
    <row r="4" spans="3:20" x14ac:dyDescent="0.2">
      <c r="D4" s="20">
        <v>44197</v>
      </c>
      <c r="E4" s="21">
        <v>44228</v>
      </c>
      <c r="F4" s="21">
        <v>44256</v>
      </c>
      <c r="G4" s="21">
        <v>44287</v>
      </c>
      <c r="H4" s="21">
        <v>44317</v>
      </c>
      <c r="I4" s="21">
        <v>44348</v>
      </c>
      <c r="J4" s="21">
        <v>44378</v>
      </c>
      <c r="K4" s="21">
        <v>44409</v>
      </c>
      <c r="L4" s="21">
        <v>44440</v>
      </c>
      <c r="M4" s="21">
        <v>44470</v>
      </c>
      <c r="N4" s="21">
        <v>44501</v>
      </c>
      <c r="O4" s="21">
        <v>44531</v>
      </c>
      <c r="P4" s="21">
        <v>44562</v>
      </c>
      <c r="Q4" s="21">
        <v>44593</v>
      </c>
      <c r="R4" s="21">
        <v>44621</v>
      </c>
      <c r="S4" s="21">
        <v>44652</v>
      </c>
      <c r="T4" s="22">
        <v>44682</v>
      </c>
    </row>
    <row r="5" spans="3:20" s="3" customFormat="1" x14ac:dyDescent="0.2">
      <c r="C5" s="23" t="s">
        <v>4</v>
      </c>
      <c r="D5" s="24"/>
      <c r="E5" s="25">
        <f t="shared" ref="E5:T5" si="0">D22</f>
        <v>0</v>
      </c>
      <c r="F5" s="25">
        <f t="shared" si="0"/>
        <v>0</v>
      </c>
      <c r="G5" s="25">
        <f t="shared" si="0"/>
        <v>0</v>
      </c>
      <c r="H5" s="25">
        <f t="shared" si="0"/>
        <v>2974</v>
      </c>
      <c r="I5" s="25">
        <f t="shared" si="0"/>
        <v>2974</v>
      </c>
      <c r="J5" s="25">
        <f t="shared" si="0"/>
        <v>2974</v>
      </c>
      <c r="K5" s="25">
        <f t="shared" si="0"/>
        <v>8159</v>
      </c>
      <c r="L5" s="25">
        <f t="shared" si="0"/>
        <v>9484</v>
      </c>
      <c r="M5" s="25">
        <f t="shared" si="0"/>
        <v>359</v>
      </c>
      <c r="N5" s="25">
        <f t="shared" si="0"/>
        <v>584</v>
      </c>
      <c r="O5" s="25">
        <f t="shared" si="0"/>
        <v>709</v>
      </c>
      <c r="P5" s="25">
        <f t="shared" si="0"/>
        <v>1765</v>
      </c>
      <c r="Q5" s="25">
        <f t="shared" si="0"/>
        <v>1890</v>
      </c>
      <c r="R5" s="25">
        <f t="shared" si="0"/>
        <v>1515</v>
      </c>
      <c r="S5" s="25">
        <f t="shared" si="0"/>
        <v>1640</v>
      </c>
      <c r="T5" s="26">
        <f t="shared" si="0"/>
        <v>2015</v>
      </c>
    </row>
    <row r="6" spans="3:20" s="3" customFormat="1" x14ac:dyDescent="0.2">
      <c r="C6" s="40" t="s">
        <v>0</v>
      </c>
      <c r="D6" s="46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8"/>
    </row>
    <row r="7" spans="3:20" s="3" customFormat="1" x14ac:dyDescent="0.2">
      <c r="C7" s="11" t="s">
        <v>8</v>
      </c>
      <c r="D7" s="49"/>
      <c r="E7" s="50"/>
      <c r="F7" s="50"/>
      <c r="G7" s="50">
        <v>2974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1"/>
    </row>
    <row r="8" spans="3:20" s="3" customFormat="1" x14ac:dyDescent="0.2">
      <c r="C8" s="11" t="s">
        <v>9</v>
      </c>
      <c r="D8" s="49"/>
      <c r="E8" s="50"/>
      <c r="F8" s="50"/>
      <c r="G8" s="50"/>
      <c r="H8" s="50"/>
      <c r="I8" s="50"/>
      <c r="J8" s="50"/>
      <c r="K8" s="50"/>
      <c r="L8" s="50">
        <v>2600</v>
      </c>
      <c r="M8" s="50"/>
      <c r="N8" s="50"/>
      <c r="O8" s="50"/>
      <c r="P8" s="50"/>
      <c r="Q8" s="50"/>
      <c r="R8" s="50"/>
      <c r="S8" s="50"/>
      <c r="T8" s="51">
        <v>300</v>
      </c>
    </row>
    <row r="9" spans="3:20" s="3" customFormat="1" x14ac:dyDescent="0.2">
      <c r="C9" s="80" t="s">
        <v>53</v>
      </c>
      <c r="D9" s="49"/>
      <c r="E9" s="50"/>
      <c r="F9" s="50"/>
      <c r="G9" s="50"/>
      <c r="H9" s="50"/>
      <c r="I9" s="50"/>
      <c r="J9" s="50">
        <v>185</v>
      </c>
      <c r="K9" s="50"/>
      <c r="L9" s="50"/>
      <c r="M9" s="50"/>
      <c r="N9" s="50"/>
      <c r="O9" s="50"/>
      <c r="P9" s="50"/>
      <c r="Q9" s="50"/>
      <c r="R9" s="50"/>
      <c r="S9" s="50"/>
      <c r="T9" s="51"/>
    </row>
    <row r="10" spans="3:20" s="3" customFormat="1" x14ac:dyDescent="0.2">
      <c r="C10" s="11" t="s">
        <v>10</v>
      </c>
      <c r="D10" s="49"/>
      <c r="E10" s="50"/>
      <c r="F10" s="50"/>
      <c r="G10" s="50"/>
      <c r="H10" s="50"/>
      <c r="I10" s="50"/>
      <c r="J10" s="50">
        <v>5000</v>
      </c>
      <c r="K10" s="50"/>
      <c r="L10" s="50"/>
      <c r="M10" s="50"/>
      <c r="N10" s="50"/>
      <c r="O10" s="50"/>
      <c r="P10" s="50"/>
      <c r="Q10" s="50"/>
      <c r="R10" s="50"/>
      <c r="S10" s="50"/>
      <c r="T10" s="51"/>
    </row>
    <row r="11" spans="3:20" s="3" customFormat="1" x14ac:dyDescent="0.2">
      <c r="C11" s="11" t="s">
        <v>11</v>
      </c>
      <c r="D11" s="49"/>
      <c r="E11" s="50"/>
      <c r="F11" s="50"/>
      <c r="G11" s="50"/>
      <c r="H11" s="50"/>
      <c r="I11" s="50"/>
      <c r="J11" s="50"/>
      <c r="K11" s="50">
        <v>125</v>
      </c>
      <c r="L11" s="50">
        <v>125</v>
      </c>
      <c r="M11" s="50">
        <v>125</v>
      </c>
      <c r="N11" s="50">
        <v>125</v>
      </c>
      <c r="O11" s="50">
        <v>125</v>
      </c>
      <c r="P11" s="50">
        <v>125</v>
      </c>
      <c r="Q11" s="50">
        <v>125</v>
      </c>
      <c r="R11" s="50">
        <v>125</v>
      </c>
      <c r="S11" s="50">
        <v>125</v>
      </c>
      <c r="T11" s="51">
        <v>125</v>
      </c>
    </row>
    <row r="12" spans="3:20" s="3" customFormat="1" x14ac:dyDescent="0.2">
      <c r="C12" s="11" t="s">
        <v>12</v>
      </c>
      <c r="D12" s="49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>
        <v>750</v>
      </c>
      <c r="P12" s="50"/>
      <c r="Q12" s="50"/>
      <c r="R12" s="50"/>
      <c r="S12" s="50">
        <v>250</v>
      </c>
      <c r="T12" s="51"/>
    </row>
    <row r="13" spans="3:20" s="3" customFormat="1" x14ac:dyDescent="0.2">
      <c r="C13" s="11" t="s">
        <v>13</v>
      </c>
      <c r="D13" s="49"/>
      <c r="E13" s="50"/>
      <c r="F13" s="50"/>
      <c r="G13" s="50"/>
      <c r="H13" s="50"/>
      <c r="I13" s="50"/>
      <c r="J13" s="50"/>
      <c r="K13" s="50"/>
      <c r="L13" s="50"/>
      <c r="M13" s="50">
        <v>100</v>
      </c>
      <c r="N13" s="50"/>
      <c r="O13" s="50">
        <v>181</v>
      </c>
      <c r="P13" s="50"/>
      <c r="Q13" s="50">
        <v>500</v>
      </c>
      <c r="R13" s="50"/>
      <c r="S13" s="50"/>
      <c r="T13" s="51"/>
    </row>
    <row r="14" spans="3:20" s="3" customFormat="1" x14ac:dyDescent="0.2">
      <c r="C14" s="81" t="s">
        <v>52</v>
      </c>
      <c r="D14" s="49"/>
      <c r="E14" s="50"/>
      <c r="F14" s="50"/>
      <c r="G14" s="50"/>
      <c r="H14" s="50"/>
      <c r="I14" s="50"/>
      <c r="J14" s="50"/>
      <c r="K14" s="50">
        <v>1200</v>
      </c>
      <c r="L14" s="52"/>
      <c r="M14" s="50"/>
      <c r="N14" s="50"/>
      <c r="O14" s="50"/>
      <c r="P14" s="50"/>
      <c r="Q14" s="50"/>
      <c r="R14" s="50"/>
      <c r="S14" s="50"/>
      <c r="T14" s="51"/>
    </row>
    <row r="15" spans="3:20" s="3" customFormat="1" x14ac:dyDescent="0.2">
      <c r="C15" s="41"/>
      <c r="D15" s="53">
        <f t="shared" ref="D15:T15" si="1">SUM(D6:D14)</f>
        <v>0</v>
      </c>
      <c r="E15" s="54">
        <f t="shared" si="1"/>
        <v>0</v>
      </c>
      <c r="F15" s="54">
        <f t="shared" si="1"/>
        <v>0</v>
      </c>
      <c r="G15" s="54">
        <f t="shared" si="1"/>
        <v>2974</v>
      </c>
      <c r="H15" s="54">
        <f t="shared" si="1"/>
        <v>0</v>
      </c>
      <c r="I15" s="54">
        <f t="shared" si="1"/>
        <v>0</v>
      </c>
      <c r="J15" s="54">
        <f t="shared" si="1"/>
        <v>5185</v>
      </c>
      <c r="K15" s="54">
        <f t="shared" si="1"/>
        <v>1325</v>
      </c>
      <c r="L15" s="54">
        <f t="shared" si="1"/>
        <v>2725</v>
      </c>
      <c r="M15" s="54">
        <f t="shared" si="1"/>
        <v>225</v>
      </c>
      <c r="N15" s="54">
        <f t="shared" si="1"/>
        <v>125</v>
      </c>
      <c r="O15" s="54">
        <f t="shared" si="1"/>
        <v>1056</v>
      </c>
      <c r="P15" s="54">
        <f t="shared" si="1"/>
        <v>125</v>
      </c>
      <c r="Q15" s="54">
        <f t="shared" si="1"/>
        <v>625</v>
      </c>
      <c r="R15" s="54">
        <f t="shared" si="1"/>
        <v>125</v>
      </c>
      <c r="S15" s="54">
        <f t="shared" si="1"/>
        <v>375</v>
      </c>
      <c r="T15" s="55">
        <f t="shared" si="1"/>
        <v>425</v>
      </c>
    </row>
    <row r="16" spans="3:20" s="3" customFormat="1" x14ac:dyDescent="0.2">
      <c r="C16" s="40" t="s">
        <v>2</v>
      </c>
      <c r="D16" s="46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8"/>
    </row>
    <row r="17" spans="2:22" s="3" customFormat="1" x14ac:dyDescent="0.2">
      <c r="C17" s="11" t="s">
        <v>5</v>
      </c>
      <c r="D17" s="49"/>
      <c r="E17" s="50"/>
      <c r="F17" s="50"/>
      <c r="G17" s="50"/>
      <c r="H17" s="50"/>
      <c r="I17" s="50"/>
      <c r="J17" s="50"/>
      <c r="K17" s="50"/>
      <c r="L17" s="50">
        <v>11850</v>
      </c>
      <c r="M17" s="50"/>
      <c r="N17" s="50"/>
      <c r="O17" s="50"/>
      <c r="P17" s="50"/>
      <c r="Q17" s="50"/>
      <c r="R17" s="50"/>
      <c r="S17" s="50"/>
      <c r="T17" s="51"/>
    </row>
    <row r="18" spans="2:22" s="3" customFormat="1" x14ac:dyDescent="0.2">
      <c r="C18" s="11" t="s">
        <v>6</v>
      </c>
      <c r="D18" s="49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>
        <v>1000</v>
      </c>
      <c r="R18" s="50"/>
      <c r="S18" s="50"/>
      <c r="T18" s="51"/>
    </row>
    <row r="19" spans="2:22" s="3" customFormat="1" x14ac:dyDescent="0.2">
      <c r="C19" s="11" t="s">
        <v>7</v>
      </c>
      <c r="D19" s="49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1">
        <v>2400</v>
      </c>
    </row>
    <row r="20" spans="2:22" s="3" customFormat="1" x14ac:dyDescent="0.2">
      <c r="C20" s="41"/>
      <c r="D20" s="53">
        <f t="shared" ref="D20:T20" si="2">SUM(D16:D19)</f>
        <v>0</v>
      </c>
      <c r="E20" s="54">
        <f t="shared" si="2"/>
        <v>0</v>
      </c>
      <c r="F20" s="54">
        <f t="shared" si="2"/>
        <v>0</v>
      </c>
      <c r="G20" s="54">
        <f t="shared" si="2"/>
        <v>0</v>
      </c>
      <c r="H20" s="54">
        <f t="shared" si="2"/>
        <v>0</v>
      </c>
      <c r="I20" s="54">
        <f t="shared" si="2"/>
        <v>0</v>
      </c>
      <c r="J20" s="54">
        <f t="shared" si="2"/>
        <v>0</v>
      </c>
      <c r="K20" s="54">
        <f t="shared" si="2"/>
        <v>0</v>
      </c>
      <c r="L20" s="54">
        <f t="shared" si="2"/>
        <v>11850</v>
      </c>
      <c r="M20" s="54">
        <f t="shared" si="2"/>
        <v>0</v>
      </c>
      <c r="N20" s="54">
        <f t="shared" si="2"/>
        <v>0</v>
      </c>
      <c r="O20" s="54">
        <f t="shared" si="2"/>
        <v>0</v>
      </c>
      <c r="P20" s="54">
        <f t="shared" si="2"/>
        <v>0</v>
      </c>
      <c r="Q20" s="54">
        <f t="shared" si="2"/>
        <v>1000</v>
      </c>
      <c r="R20" s="54">
        <f t="shared" si="2"/>
        <v>0</v>
      </c>
      <c r="S20" s="54">
        <f t="shared" si="2"/>
        <v>0</v>
      </c>
      <c r="T20" s="55">
        <f t="shared" si="2"/>
        <v>2400</v>
      </c>
    </row>
    <row r="21" spans="2:22" s="3" customFormat="1" x14ac:dyDescent="0.2">
      <c r="C21" s="23" t="s">
        <v>49</v>
      </c>
      <c r="D21" s="56">
        <f t="shared" ref="D21:T21" si="3">D15-D20</f>
        <v>0</v>
      </c>
      <c r="E21" s="57">
        <f t="shared" si="3"/>
        <v>0</v>
      </c>
      <c r="F21" s="57">
        <f t="shared" si="3"/>
        <v>0</v>
      </c>
      <c r="G21" s="57">
        <f t="shared" si="3"/>
        <v>2974</v>
      </c>
      <c r="H21" s="57">
        <f t="shared" si="3"/>
        <v>0</v>
      </c>
      <c r="I21" s="57">
        <f t="shared" si="3"/>
        <v>0</v>
      </c>
      <c r="J21" s="57">
        <f t="shared" si="3"/>
        <v>5185</v>
      </c>
      <c r="K21" s="57">
        <f t="shared" si="3"/>
        <v>1325</v>
      </c>
      <c r="L21" s="57">
        <f t="shared" si="3"/>
        <v>-9125</v>
      </c>
      <c r="M21" s="57">
        <f t="shared" si="3"/>
        <v>225</v>
      </c>
      <c r="N21" s="57">
        <f t="shared" si="3"/>
        <v>125</v>
      </c>
      <c r="O21" s="57">
        <f t="shared" si="3"/>
        <v>1056</v>
      </c>
      <c r="P21" s="57">
        <f t="shared" si="3"/>
        <v>125</v>
      </c>
      <c r="Q21" s="57">
        <f t="shared" si="3"/>
        <v>-375</v>
      </c>
      <c r="R21" s="57">
        <f t="shared" si="3"/>
        <v>125</v>
      </c>
      <c r="S21" s="57">
        <f t="shared" si="3"/>
        <v>375</v>
      </c>
      <c r="T21" s="58">
        <f t="shared" si="3"/>
        <v>-1975</v>
      </c>
    </row>
    <row r="22" spans="2:22" s="3" customFormat="1" x14ac:dyDescent="0.2">
      <c r="C22" s="23" t="s">
        <v>3</v>
      </c>
      <c r="D22" s="56">
        <f>D15-D20</f>
        <v>0</v>
      </c>
      <c r="E22" s="57">
        <f t="shared" ref="E22:T22" si="4">E5+E15-E20</f>
        <v>0</v>
      </c>
      <c r="F22" s="57">
        <f t="shared" si="4"/>
        <v>0</v>
      </c>
      <c r="G22" s="57">
        <f t="shared" si="4"/>
        <v>2974</v>
      </c>
      <c r="H22" s="57">
        <f t="shared" si="4"/>
        <v>2974</v>
      </c>
      <c r="I22" s="57">
        <f t="shared" si="4"/>
        <v>2974</v>
      </c>
      <c r="J22" s="57">
        <f t="shared" si="4"/>
        <v>8159</v>
      </c>
      <c r="K22" s="57">
        <f t="shared" si="4"/>
        <v>9484</v>
      </c>
      <c r="L22" s="57">
        <f t="shared" si="4"/>
        <v>359</v>
      </c>
      <c r="M22" s="57">
        <f t="shared" si="4"/>
        <v>584</v>
      </c>
      <c r="N22" s="57">
        <f t="shared" si="4"/>
        <v>709</v>
      </c>
      <c r="O22" s="57">
        <f t="shared" si="4"/>
        <v>1765</v>
      </c>
      <c r="P22" s="57">
        <f t="shared" si="4"/>
        <v>1890</v>
      </c>
      <c r="Q22" s="57">
        <f t="shared" si="4"/>
        <v>1515</v>
      </c>
      <c r="R22" s="57">
        <f t="shared" si="4"/>
        <v>1640</v>
      </c>
      <c r="S22" s="57">
        <f t="shared" si="4"/>
        <v>2015</v>
      </c>
      <c r="T22" s="58">
        <f t="shared" si="4"/>
        <v>40</v>
      </c>
    </row>
    <row r="25" spans="2:22" ht="21" x14ac:dyDescent="0.25">
      <c r="D25" s="92" t="s">
        <v>14</v>
      </c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4"/>
    </row>
    <row r="26" spans="2:22" x14ac:dyDescent="0.2">
      <c r="D26" s="20">
        <v>44713</v>
      </c>
      <c r="E26" s="21">
        <v>44743</v>
      </c>
      <c r="F26" s="21">
        <v>44774</v>
      </c>
      <c r="G26" s="21">
        <v>44805</v>
      </c>
      <c r="H26" s="21">
        <v>44835</v>
      </c>
      <c r="I26" s="21">
        <v>44866</v>
      </c>
      <c r="J26" s="21">
        <v>44896</v>
      </c>
      <c r="K26" s="21">
        <v>44927</v>
      </c>
      <c r="L26" s="21">
        <v>44958</v>
      </c>
      <c r="M26" s="21">
        <v>44986</v>
      </c>
      <c r="N26" s="21">
        <v>45017</v>
      </c>
      <c r="O26" s="21">
        <v>45047</v>
      </c>
      <c r="P26" s="21">
        <v>45078</v>
      </c>
      <c r="Q26" s="21">
        <v>45108</v>
      </c>
      <c r="R26" s="21">
        <v>45139</v>
      </c>
      <c r="S26" s="21">
        <v>45170</v>
      </c>
      <c r="T26" s="22">
        <v>45200</v>
      </c>
    </row>
    <row r="27" spans="2:22" x14ac:dyDescent="0.2">
      <c r="C27" s="45" t="s">
        <v>4</v>
      </c>
      <c r="D27" s="39">
        <f>T22</f>
        <v>40</v>
      </c>
      <c r="E27" s="16">
        <f t="shared" ref="E27:T27" si="5">D38</f>
        <v>165</v>
      </c>
      <c r="F27" s="16">
        <f t="shared" si="5"/>
        <v>290</v>
      </c>
      <c r="G27" s="16">
        <f t="shared" si="5"/>
        <v>415</v>
      </c>
      <c r="H27" s="16">
        <f t="shared" si="5"/>
        <v>540</v>
      </c>
      <c r="I27" s="16">
        <f t="shared" si="5"/>
        <v>665</v>
      </c>
      <c r="J27" s="16">
        <f t="shared" si="5"/>
        <v>790</v>
      </c>
      <c r="K27" s="16">
        <f t="shared" si="5"/>
        <v>915</v>
      </c>
      <c r="L27" s="16">
        <f t="shared" si="5"/>
        <v>1040</v>
      </c>
      <c r="M27" s="16">
        <f t="shared" si="5"/>
        <v>1165</v>
      </c>
      <c r="N27" s="16">
        <f t="shared" si="5"/>
        <v>1290</v>
      </c>
      <c r="O27" s="16">
        <f t="shared" si="5"/>
        <v>1415</v>
      </c>
      <c r="P27" s="16">
        <f t="shared" si="5"/>
        <v>1540</v>
      </c>
      <c r="Q27" s="16">
        <f t="shared" si="5"/>
        <v>11665</v>
      </c>
      <c r="R27" s="16">
        <f t="shared" si="5"/>
        <v>11790</v>
      </c>
      <c r="S27" s="16">
        <f t="shared" si="5"/>
        <v>11915</v>
      </c>
      <c r="T27" s="17">
        <f t="shared" si="5"/>
        <v>2040</v>
      </c>
    </row>
    <row r="28" spans="2:22" x14ac:dyDescent="0.2">
      <c r="C28" s="42" t="s">
        <v>0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10"/>
    </row>
    <row r="29" spans="2:22" x14ac:dyDescent="0.2">
      <c r="B29" s="6"/>
      <c r="C29" s="43" t="s">
        <v>11</v>
      </c>
      <c r="D29" s="12">
        <v>125</v>
      </c>
      <c r="E29" s="12">
        <v>125</v>
      </c>
      <c r="F29" s="12">
        <v>125</v>
      </c>
      <c r="G29" s="12">
        <v>125</v>
      </c>
      <c r="H29" s="12">
        <v>125</v>
      </c>
      <c r="I29" s="12">
        <v>125</v>
      </c>
      <c r="J29" s="12">
        <v>125</v>
      </c>
      <c r="K29" s="12">
        <v>125</v>
      </c>
      <c r="L29" s="12">
        <v>125</v>
      </c>
      <c r="M29" s="12">
        <v>125</v>
      </c>
      <c r="N29" s="12">
        <v>125</v>
      </c>
      <c r="O29" s="12">
        <v>125</v>
      </c>
      <c r="P29" s="12">
        <v>125</v>
      </c>
      <c r="Q29" s="12">
        <v>125</v>
      </c>
      <c r="R29" s="12">
        <v>125</v>
      </c>
      <c r="S29" s="12">
        <v>125</v>
      </c>
      <c r="T29" s="13">
        <v>125</v>
      </c>
    </row>
    <row r="30" spans="2:22" x14ac:dyDescent="0.2">
      <c r="B30" s="6">
        <v>499181</v>
      </c>
      <c r="C30" s="43" t="s">
        <v>48</v>
      </c>
      <c r="D30" s="12"/>
      <c r="E30" s="12"/>
      <c r="F30" s="12"/>
      <c r="G30" s="12"/>
      <c r="H30" s="12"/>
      <c r="I30" s="12"/>
      <c r="J30" s="12"/>
      <c r="K30" s="12">
        <v>100000</v>
      </c>
      <c r="L30" s="12">
        <v>50000</v>
      </c>
      <c r="M30" s="12">
        <v>50000</v>
      </c>
      <c r="N30" s="12">
        <v>40000</v>
      </c>
      <c r="O30" s="12">
        <v>40000</v>
      </c>
      <c r="P30" s="12">
        <v>40000</v>
      </c>
      <c r="Q30" s="12">
        <v>40000</v>
      </c>
      <c r="R30" s="12">
        <v>40000</v>
      </c>
      <c r="S30" s="12">
        <v>40000</v>
      </c>
      <c r="T30" s="13">
        <v>59181</v>
      </c>
      <c r="V30" s="7"/>
    </row>
    <row r="31" spans="2:22" x14ac:dyDescent="0.2">
      <c r="B31" s="6">
        <v>243790</v>
      </c>
      <c r="C31" s="43" t="s">
        <v>16</v>
      </c>
      <c r="D31" s="12"/>
      <c r="E31" s="12"/>
      <c r="F31" s="12"/>
      <c r="G31" s="12"/>
      <c r="H31" s="12"/>
      <c r="I31" s="12"/>
      <c r="J31" s="12"/>
      <c r="K31" s="12">
        <v>50000</v>
      </c>
      <c r="L31" s="12">
        <v>50000</v>
      </c>
      <c r="M31" s="12"/>
      <c r="N31" s="12">
        <v>35000</v>
      </c>
      <c r="O31" s="12"/>
      <c r="P31" s="12">
        <v>35000</v>
      </c>
      <c r="Q31" s="12"/>
      <c r="R31" s="12">
        <v>35000</v>
      </c>
      <c r="S31" s="12"/>
      <c r="T31" s="13">
        <v>38790</v>
      </c>
      <c r="V31" s="7"/>
    </row>
    <row r="32" spans="2:22" x14ac:dyDescent="0.2">
      <c r="B32" s="6">
        <v>25000</v>
      </c>
      <c r="C32" s="43" t="s">
        <v>15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>
        <v>25000</v>
      </c>
      <c r="P32" s="12"/>
      <c r="Q32" s="12"/>
      <c r="R32" s="12"/>
      <c r="S32" s="12"/>
      <c r="T32" s="13"/>
      <c r="V32" s="7"/>
    </row>
    <row r="33" spans="2:21" x14ac:dyDescent="0.2">
      <c r="B33" s="6"/>
      <c r="C33" s="44"/>
      <c r="D33" s="14">
        <f t="shared" ref="D33:T33" si="6">SUM(D28:D32)</f>
        <v>125</v>
      </c>
      <c r="E33" s="14">
        <f t="shared" si="6"/>
        <v>125</v>
      </c>
      <c r="F33" s="14">
        <f t="shared" si="6"/>
        <v>125</v>
      </c>
      <c r="G33" s="14">
        <f t="shared" si="6"/>
        <v>125</v>
      </c>
      <c r="H33" s="14">
        <f t="shared" si="6"/>
        <v>125</v>
      </c>
      <c r="I33" s="14">
        <f t="shared" si="6"/>
        <v>125</v>
      </c>
      <c r="J33" s="14">
        <f t="shared" si="6"/>
        <v>125</v>
      </c>
      <c r="K33" s="14">
        <f t="shared" si="6"/>
        <v>150125</v>
      </c>
      <c r="L33" s="14">
        <f t="shared" si="6"/>
        <v>100125</v>
      </c>
      <c r="M33" s="14">
        <f t="shared" si="6"/>
        <v>50125</v>
      </c>
      <c r="N33" s="14">
        <f t="shared" si="6"/>
        <v>75125</v>
      </c>
      <c r="O33" s="14">
        <f t="shared" si="6"/>
        <v>65125</v>
      </c>
      <c r="P33" s="14">
        <f t="shared" si="6"/>
        <v>75125</v>
      </c>
      <c r="Q33" s="14">
        <f t="shared" si="6"/>
        <v>40125</v>
      </c>
      <c r="R33" s="14">
        <f t="shared" si="6"/>
        <v>75125</v>
      </c>
      <c r="S33" s="14">
        <f t="shared" si="6"/>
        <v>40125</v>
      </c>
      <c r="T33" s="15">
        <f t="shared" si="6"/>
        <v>98096</v>
      </c>
    </row>
    <row r="34" spans="2:21" x14ac:dyDescent="0.2">
      <c r="B34" s="6"/>
      <c r="C34" s="42" t="s">
        <v>2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10"/>
    </row>
    <row r="35" spans="2:21" x14ac:dyDescent="0.2">
      <c r="B35" s="6">
        <v>767970</v>
      </c>
      <c r="C35" s="43" t="s">
        <v>17</v>
      </c>
      <c r="D35" s="12"/>
      <c r="E35" s="12"/>
      <c r="F35" s="12"/>
      <c r="G35" s="12"/>
      <c r="H35" s="12"/>
      <c r="I35" s="12"/>
      <c r="J35" s="12"/>
      <c r="K35" s="12">
        <v>150000</v>
      </c>
      <c r="L35" s="12">
        <v>100000</v>
      </c>
      <c r="M35" s="12">
        <v>50000</v>
      </c>
      <c r="N35" s="12">
        <v>75000</v>
      </c>
      <c r="O35" s="12">
        <v>65000</v>
      </c>
      <c r="P35" s="12">
        <v>65000</v>
      </c>
      <c r="Q35" s="12">
        <v>40000</v>
      </c>
      <c r="R35" s="12">
        <v>75000</v>
      </c>
      <c r="S35" s="12">
        <v>50000</v>
      </c>
      <c r="T35" s="13">
        <v>97970</v>
      </c>
      <c r="U35" s="7"/>
    </row>
    <row r="36" spans="2:21" x14ac:dyDescent="0.2">
      <c r="C36" s="44"/>
      <c r="D36" s="14">
        <f t="shared" ref="D36:T36" si="7">SUM(D34:D35)</f>
        <v>0</v>
      </c>
      <c r="E36" s="14">
        <f t="shared" si="7"/>
        <v>0</v>
      </c>
      <c r="F36" s="14">
        <f t="shared" si="7"/>
        <v>0</v>
      </c>
      <c r="G36" s="14">
        <f t="shared" si="7"/>
        <v>0</v>
      </c>
      <c r="H36" s="14">
        <f t="shared" si="7"/>
        <v>0</v>
      </c>
      <c r="I36" s="14">
        <f t="shared" si="7"/>
        <v>0</v>
      </c>
      <c r="J36" s="14">
        <f t="shared" si="7"/>
        <v>0</v>
      </c>
      <c r="K36" s="14">
        <f t="shared" si="7"/>
        <v>150000</v>
      </c>
      <c r="L36" s="14">
        <f t="shared" si="7"/>
        <v>100000</v>
      </c>
      <c r="M36" s="14">
        <f t="shared" si="7"/>
        <v>50000</v>
      </c>
      <c r="N36" s="14">
        <f t="shared" si="7"/>
        <v>75000</v>
      </c>
      <c r="O36" s="14">
        <f t="shared" si="7"/>
        <v>65000</v>
      </c>
      <c r="P36" s="14">
        <f t="shared" si="7"/>
        <v>65000</v>
      </c>
      <c r="Q36" s="14">
        <f t="shared" si="7"/>
        <v>40000</v>
      </c>
      <c r="R36" s="14">
        <f t="shared" si="7"/>
        <v>75000</v>
      </c>
      <c r="S36" s="14">
        <f t="shared" si="7"/>
        <v>50000</v>
      </c>
      <c r="T36" s="15">
        <f t="shared" si="7"/>
        <v>97970</v>
      </c>
    </row>
    <row r="37" spans="2:21" x14ac:dyDescent="0.2">
      <c r="C37" s="45" t="s">
        <v>49</v>
      </c>
      <c r="D37" s="18">
        <f t="shared" ref="D37:T37" si="8">D33-D36</f>
        <v>125</v>
      </c>
      <c r="E37" s="18">
        <f t="shared" si="8"/>
        <v>125</v>
      </c>
      <c r="F37" s="18">
        <f t="shared" si="8"/>
        <v>125</v>
      </c>
      <c r="G37" s="18">
        <f t="shared" si="8"/>
        <v>125</v>
      </c>
      <c r="H37" s="18">
        <f t="shared" si="8"/>
        <v>125</v>
      </c>
      <c r="I37" s="18">
        <f t="shared" si="8"/>
        <v>125</v>
      </c>
      <c r="J37" s="18">
        <f t="shared" si="8"/>
        <v>125</v>
      </c>
      <c r="K37" s="18">
        <f t="shared" si="8"/>
        <v>125</v>
      </c>
      <c r="L37" s="18">
        <f t="shared" si="8"/>
        <v>125</v>
      </c>
      <c r="M37" s="18">
        <f t="shared" si="8"/>
        <v>125</v>
      </c>
      <c r="N37" s="18">
        <f t="shared" si="8"/>
        <v>125</v>
      </c>
      <c r="O37" s="18">
        <f t="shared" si="8"/>
        <v>125</v>
      </c>
      <c r="P37" s="18">
        <f t="shared" si="8"/>
        <v>10125</v>
      </c>
      <c r="Q37" s="18">
        <f t="shared" si="8"/>
        <v>125</v>
      </c>
      <c r="R37" s="18">
        <f t="shared" si="8"/>
        <v>125</v>
      </c>
      <c r="S37" s="18">
        <f t="shared" si="8"/>
        <v>-9875</v>
      </c>
      <c r="T37" s="19">
        <f t="shared" si="8"/>
        <v>126</v>
      </c>
    </row>
    <row r="38" spans="2:21" x14ac:dyDescent="0.2">
      <c r="C38" s="45" t="s">
        <v>3</v>
      </c>
      <c r="D38" s="18">
        <f t="shared" ref="D38:T38" si="9">D27+D33-D36</f>
        <v>165</v>
      </c>
      <c r="E38" s="18">
        <f t="shared" si="9"/>
        <v>290</v>
      </c>
      <c r="F38" s="18">
        <f t="shared" si="9"/>
        <v>415</v>
      </c>
      <c r="G38" s="18">
        <f t="shared" si="9"/>
        <v>540</v>
      </c>
      <c r="H38" s="18">
        <f t="shared" si="9"/>
        <v>665</v>
      </c>
      <c r="I38" s="18">
        <f t="shared" si="9"/>
        <v>790</v>
      </c>
      <c r="J38" s="18">
        <f t="shared" si="9"/>
        <v>915</v>
      </c>
      <c r="K38" s="18">
        <f t="shared" si="9"/>
        <v>1040</v>
      </c>
      <c r="L38" s="18">
        <f t="shared" si="9"/>
        <v>1165</v>
      </c>
      <c r="M38" s="18">
        <f t="shared" si="9"/>
        <v>1290</v>
      </c>
      <c r="N38" s="18">
        <f t="shared" si="9"/>
        <v>1415</v>
      </c>
      <c r="O38" s="18">
        <f t="shared" si="9"/>
        <v>1540</v>
      </c>
      <c r="P38" s="18">
        <f t="shared" si="9"/>
        <v>11665</v>
      </c>
      <c r="Q38" s="18">
        <f t="shared" si="9"/>
        <v>11790</v>
      </c>
      <c r="R38" s="18">
        <f t="shared" si="9"/>
        <v>11915</v>
      </c>
      <c r="S38" s="18">
        <f t="shared" si="9"/>
        <v>2040</v>
      </c>
      <c r="T38" s="19">
        <f t="shared" si="9"/>
        <v>2166</v>
      </c>
    </row>
    <row r="41" spans="2:21" ht="21" x14ac:dyDescent="0.25">
      <c r="D41" s="84" t="s">
        <v>18</v>
      </c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7" t="s">
        <v>51</v>
      </c>
      <c r="Q41" s="8"/>
      <c r="R41" s="8"/>
      <c r="S41" s="8"/>
      <c r="T41" s="8"/>
    </row>
    <row r="42" spans="2:21" x14ac:dyDescent="0.2">
      <c r="D42" s="20">
        <v>44927</v>
      </c>
      <c r="E42" s="21">
        <v>44958</v>
      </c>
      <c r="F42" s="21">
        <v>44986</v>
      </c>
      <c r="G42" s="21">
        <v>45017</v>
      </c>
      <c r="H42" s="21">
        <v>45047</v>
      </c>
      <c r="I42" s="21">
        <v>45078</v>
      </c>
      <c r="J42" s="21">
        <v>45108</v>
      </c>
      <c r="K42" s="21">
        <v>45139</v>
      </c>
      <c r="L42" s="21">
        <v>45170</v>
      </c>
      <c r="M42" s="21">
        <v>45200</v>
      </c>
      <c r="N42" s="21">
        <v>45231</v>
      </c>
      <c r="O42" s="21">
        <v>45261</v>
      </c>
      <c r="P42" s="88"/>
      <c r="Q42" s="2"/>
      <c r="R42" s="2"/>
      <c r="S42" s="2"/>
      <c r="T42" s="2"/>
    </row>
    <row r="43" spans="2:21" x14ac:dyDescent="0.2">
      <c r="C43" s="23" t="s">
        <v>4</v>
      </c>
      <c r="D43" s="61">
        <f>T38</f>
        <v>2166</v>
      </c>
      <c r="E43" s="25">
        <f t="shared" ref="E43:O43" si="10">D73</f>
        <v>1749.7692307692309</v>
      </c>
      <c r="F43" s="25">
        <f t="shared" si="10"/>
        <v>2261.461538461539</v>
      </c>
      <c r="G43" s="25">
        <f t="shared" si="10"/>
        <v>2233.1538461538466</v>
      </c>
      <c r="H43" s="25">
        <f t="shared" si="10"/>
        <v>1994.8461538461543</v>
      </c>
      <c r="I43" s="25">
        <f t="shared" si="10"/>
        <v>2006.5384615384617</v>
      </c>
      <c r="J43" s="25">
        <f t="shared" si="10"/>
        <v>2518.2307692307695</v>
      </c>
      <c r="K43" s="25">
        <f t="shared" si="10"/>
        <v>1818.2307692307695</v>
      </c>
      <c r="L43" s="25">
        <f t="shared" si="10"/>
        <v>1612.0000000000005</v>
      </c>
      <c r="M43" s="25">
        <f t="shared" si="10"/>
        <v>1123.6923076923085</v>
      </c>
      <c r="N43" s="25">
        <f t="shared" si="10"/>
        <v>1029.5384615384623</v>
      </c>
      <c r="O43" s="25">
        <f t="shared" si="10"/>
        <v>1541.2307692307702</v>
      </c>
      <c r="P43" s="88"/>
      <c r="Q43" s="4"/>
      <c r="R43" s="4"/>
      <c r="S43" s="4"/>
      <c r="T43" s="4"/>
    </row>
    <row r="44" spans="2:21" x14ac:dyDescent="0.2">
      <c r="C44" s="68" t="s">
        <v>0</v>
      </c>
      <c r="D44" s="62">
        <v>3</v>
      </c>
      <c r="E44" s="63">
        <v>4</v>
      </c>
      <c r="F44" s="63">
        <v>4</v>
      </c>
      <c r="G44" s="63">
        <v>4</v>
      </c>
      <c r="H44" s="63">
        <v>4</v>
      </c>
      <c r="I44" s="63">
        <v>4</v>
      </c>
      <c r="J44" s="63"/>
      <c r="K44" s="63">
        <v>3</v>
      </c>
      <c r="L44" s="63">
        <v>4</v>
      </c>
      <c r="M44" s="63">
        <v>2</v>
      </c>
      <c r="N44" s="63">
        <v>4</v>
      </c>
      <c r="O44" s="63">
        <v>3</v>
      </c>
      <c r="P44" s="65"/>
      <c r="R44" s="3"/>
      <c r="S44" s="3"/>
      <c r="T44" s="3"/>
    </row>
    <row r="45" spans="2:21" x14ac:dyDescent="0.2">
      <c r="B45" s="1">
        <v>1920</v>
      </c>
      <c r="C45" s="69" t="s">
        <v>19</v>
      </c>
      <c r="D45" s="30">
        <f>D$44/39*$B45</f>
        <v>147.69230769230771</v>
      </c>
      <c r="E45" s="31">
        <f t="shared" ref="E45:O56" si="11">E$44/39*$B45</f>
        <v>196.92307692307691</v>
      </c>
      <c r="F45" s="31">
        <f t="shared" si="11"/>
        <v>196.92307692307691</v>
      </c>
      <c r="G45" s="31">
        <f t="shared" si="11"/>
        <v>196.92307692307691</v>
      </c>
      <c r="H45" s="31">
        <f t="shared" si="11"/>
        <v>196.92307692307691</v>
      </c>
      <c r="I45" s="31">
        <f t="shared" si="11"/>
        <v>196.92307692307691</v>
      </c>
      <c r="J45" s="31">
        <f t="shared" si="11"/>
        <v>0</v>
      </c>
      <c r="K45" s="31">
        <f t="shared" si="11"/>
        <v>147.69230769230771</v>
      </c>
      <c r="L45" s="31">
        <f t="shared" si="11"/>
        <v>196.92307692307691</v>
      </c>
      <c r="M45" s="31">
        <f t="shared" si="11"/>
        <v>98.461538461538453</v>
      </c>
      <c r="N45" s="31">
        <f t="shared" si="11"/>
        <v>196.92307692307691</v>
      </c>
      <c r="O45" s="31">
        <f t="shared" si="11"/>
        <v>147.69230769230771</v>
      </c>
      <c r="P45" s="65">
        <f t="shared" ref="P45:P59" si="12">SUM(D45:O45)</f>
        <v>1919.9999999999998</v>
      </c>
      <c r="R45" s="3"/>
      <c r="S45" s="3"/>
      <c r="T45" s="3"/>
    </row>
    <row r="46" spans="2:21" x14ac:dyDescent="0.2">
      <c r="B46" s="1">
        <v>1280</v>
      </c>
      <c r="C46" s="69" t="s">
        <v>20</v>
      </c>
      <c r="D46" s="30">
        <f t="shared" ref="D46:D56" si="13">D$44/39*$B46</f>
        <v>98.461538461538467</v>
      </c>
      <c r="E46" s="31">
        <f t="shared" si="11"/>
        <v>131.28205128205127</v>
      </c>
      <c r="F46" s="31">
        <f t="shared" si="11"/>
        <v>131.28205128205127</v>
      </c>
      <c r="G46" s="31">
        <f t="shared" si="11"/>
        <v>131.28205128205127</v>
      </c>
      <c r="H46" s="31">
        <f t="shared" si="11"/>
        <v>131.28205128205127</v>
      </c>
      <c r="I46" s="31">
        <f t="shared" si="11"/>
        <v>131.28205128205127</v>
      </c>
      <c r="J46" s="31">
        <f t="shared" si="11"/>
        <v>0</v>
      </c>
      <c r="K46" s="31">
        <f t="shared" si="11"/>
        <v>98.461538461538467</v>
      </c>
      <c r="L46" s="31">
        <f t="shared" si="11"/>
        <v>131.28205128205127</v>
      </c>
      <c r="M46" s="31">
        <f t="shared" si="11"/>
        <v>65.641025641025635</v>
      </c>
      <c r="N46" s="31">
        <f t="shared" si="11"/>
        <v>131.28205128205127</v>
      </c>
      <c r="O46" s="31">
        <f t="shared" si="11"/>
        <v>98.461538461538467</v>
      </c>
      <c r="P46" s="65">
        <f t="shared" si="12"/>
        <v>1280</v>
      </c>
      <c r="R46" s="3"/>
      <c r="S46" s="3"/>
      <c r="T46" s="3"/>
    </row>
    <row r="47" spans="2:21" x14ac:dyDescent="0.2">
      <c r="B47" s="1">
        <v>1280</v>
      </c>
      <c r="C47" s="69" t="s">
        <v>21</v>
      </c>
      <c r="D47" s="30">
        <f t="shared" si="13"/>
        <v>98.461538461538467</v>
      </c>
      <c r="E47" s="31">
        <f t="shared" si="11"/>
        <v>131.28205128205127</v>
      </c>
      <c r="F47" s="31">
        <f t="shared" si="11"/>
        <v>131.28205128205127</v>
      </c>
      <c r="G47" s="31">
        <f t="shared" si="11"/>
        <v>131.28205128205127</v>
      </c>
      <c r="H47" s="31">
        <f t="shared" si="11"/>
        <v>131.28205128205127</v>
      </c>
      <c r="I47" s="31">
        <f t="shared" si="11"/>
        <v>131.28205128205127</v>
      </c>
      <c r="J47" s="31">
        <f t="shared" si="11"/>
        <v>0</v>
      </c>
      <c r="K47" s="31">
        <f t="shared" si="11"/>
        <v>98.461538461538467</v>
      </c>
      <c r="L47" s="31">
        <f t="shared" si="11"/>
        <v>131.28205128205127</v>
      </c>
      <c r="M47" s="31">
        <f t="shared" si="11"/>
        <v>65.641025641025635</v>
      </c>
      <c r="N47" s="31">
        <f t="shared" si="11"/>
        <v>131.28205128205127</v>
      </c>
      <c r="O47" s="31">
        <f t="shared" si="11"/>
        <v>98.461538461538467</v>
      </c>
      <c r="P47" s="65">
        <f t="shared" si="12"/>
        <v>1280</v>
      </c>
      <c r="R47" s="3"/>
      <c r="S47" s="3"/>
      <c r="T47" s="3"/>
    </row>
    <row r="48" spans="2:21" x14ac:dyDescent="0.2">
      <c r="B48" s="1">
        <v>1280</v>
      </c>
      <c r="C48" s="69" t="s">
        <v>22</v>
      </c>
      <c r="D48" s="30">
        <f t="shared" si="13"/>
        <v>98.461538461538467</v>
      </c>
      <c r="E48" s="31">
        <f t="shared" si="11"/>
        <v>131.28205128205127</v>
      </c>
      <c r="F48" s="31">
        <f t="shared" si="11"/>
        <v>131.28205128205127</v>
      </c>
      <c r="G48" s="31">
        <f t="shared" si="11"/>
        <v>131.28205128205127</v>
      </c>
      <c r="H48" s="31">
        <f t="shared" si="11"/>
        <v>131.28205128205127</v>
      </c>
      <c r="I48" s="31">
        <f t="shared" si="11"/>
        <v>131.28205128205127</v>
      </c>
      <c r="J48" s="31">
        <f t="shared" si="11"/>
        <v>0</v>
      </c>
      <c r="K48" s="31">
        <f t="shared" si="11"/>
        <v>98.461538461538467</v>
      </c>
      <c r="L48" s="31">
        <f t="shared" si="11"/>
        <v>131.28205128205127</v>
      </c>
      <c r="M48" s="31">
        <f t="shared" si="11"/>
        <v>65.641025641025635</v>
      </c>
      <c r="N48" s="31">
        <f t="shared" si="11"/>
        <v>131.28205128205127</v>
      </c>
      <c r="O48" s="31">
        <f t="shared" si="11"/>
        <v>98.461538461538467</v>
      </c>
      <c r="P48" s="65">
        <f t="shared" si="12"/>
        <v>1280</v>
      </c>
      <c r="R48" s="3"/>
      <c r="S48" s="3"/>
      <c r="T48" s="3"/>
    </row>
    <row r="49" spans="2:20" x14ac:dyDescent="0.2">
      <c r="B49" s="1">
        <v>1280</v>
      </c>
      <c r="C49" s="69" t="s">
        <v>23</v>
      </c>
      <c r="D49" s="30">
        <f t="shared" si="13"/>
        <v>98.461538461538467</v>
      </c>
      <c r="E49" s="31">
        <f t="shared" si="11"/>
        <v>131.28205128205127</v>
      </c>
      <c r="F49" s="31">
        <f t="shared" si="11"/>
        <v>131.28205128205127</v>
      </c>
      <c r="G49" s="31">
        <f t="shared" si="11"/>
        <v>131.28205128205127</v>
      </c>
      <c r="H49" s="31">
        <f t="shared" si="11"/>
        <v>131.28205128205127</v>
      </c>
      <c r="I49" s="31">
        <f t="shared" si="11"/>
        <v>131.28205128205127</v>
      </c>
      <c r="J49" s="31">
        <f t="shared" si="11"/>
        <v>0</v>
      </c>
      <c r="K49" s="31">
        <f t="shared" si="11"/>
        <v>98.461538461538467</v>
      </c>
      <c r="L49" s="31">
        <f t="shared" si="11"/>
        <v>131.28205128205127</v>
      </c>
      <c r="M49" s="31">
        <f t="shared" si="11"/>
        <v>65.641025641025635</v>
      </c>
      <c r="N49" s="31">
        <f t="shared" si="11"/>
        <v>131.28205128205127</v>
      </c>
      <c r="O49" s="31">
        <f t="shared" si="11"/>
        <v>98.461538461538467</v>
      </c>
      <c r="P49" s="65">
        <f t="shared" si="12"/>
        <v>1280</v>
      </c>
      <c r="R49" s="3"/>
      <c r="S49" s="3"/>
      <c r="T49" s="3"/>
    </row>
    <row r="50" spans="2:20" x14ac:dyDescent="0.2">
      <c r="B50" s="1">
        <v>1280</v>
      </c>
      <c r="C50" s="69" t="s">
        <v>24</v>
      </c>
      <c r="D50" s="30">
        <f t="shared" si="13"/>
        <v>98.461538461538467</v>
      </c>
      <c r="E50" s="31">
        <f t="shared" si="11"/>
        <v>131.28205128205127</v>
      </c>
      <c r="F50" s="31">
        <f t="shared" si="11"/>
        <v>131.28205128205127</v>
      </c>
      <c r="G50" s="31">
        <f t="shared" si="11"/>
        <v>131.28205128205127</v>
      </c>
      <c r="H50" s="31">
        <f t="shared" si="11"/>
        <v>131.28205128205127</v>
      </c>
      <c r="I50" s="31">
        <f t="shared" si="11"/>
        <v>131.28205128205127</v>
      </c>
      <c r="J50" s="31">
        <f t="shared" si="11"/>
        <v>0</v>
      </c>
      <c r="K50" s="31">
        <f t="shared" si="11"/>
        <v>98.461538461538467</v>
      </c>
      <c r="L50" s="31">
        <f t="shared" si="11"/>
        <v>131.28205128205127</v>
      </c>
      <c r="M50" s="31">
        <f t="shared" si="11"/>
        <v>65.641025641025635</v>
      </c>
      <c r="N50" s="31">
        <f t="shared" si="11"/>
        <v>131.28205128205127</v>
      </c>
      <c r="O50" s="31">
        <f t="shared" si="11"/>
        <v>98.461538461538467</v>
      </c>
      <c r="P50" s="65">
        <f t="shared" si="12"/>
        <v>1280</v>
      </c>
      <c r="R50" s="3"/>
      <c r="S50" s="3"/>
      <c r="T50" s="3"/>
    </row>
    <row r="51" spans="2:20" x14ac:dyDescent="0.2">
      <c r="B51" s="1">
        <v>1280</v>
      </c>
      <c r="C51" s="69" t="s">
        <v>25</v>
      </c>
      <c r="D51" s="30">
        <f t="shared" si="13"/>
        <v>98.461538461538467</v>
      </c>
      <c r="E51" s="31">
        <f t="shared" si="11"/>
        <v>131.28205128205127</v>
      </c>
      <c r="F51" s="31">
        <f t="shared" si="11"/>
        <v>131.28205128205127</v>
      </c>
      <c r="G51" s="31">
        <f t="shared" si="11"/>
        <v>131.28205128205127</v>
      </c>
      <c r="H51" s="31">
        <f t="shared" si="11"/>
        <v>131.28205128205127</v>
      </c>
      <c r="I51" s="31">
        <f t="shared" si="11"/>
        <v>131.28205128205127</v>
      </c>
      <c r="J51" s="31">
        <f t="shared" si="11"/>
        <v>0</v>
      </c>
      <c r="K51" s="31">
        <f t="shared" si="11"/>
        <v>98.461538461538467</v>
      </c>
      <c r="L51" s="31">
        <f t="shared" si="11"/>
        <v>131.28205128205127</v>
      </c>
      <c r="M51" s="31">
        <f t="shared" si="11"/>
        <v>65.641025641025635</v>
      </c>
      <c r="N51" s="31">
        <f t="shared" si="11"/>
        <v>131.28205128205127</v>
      </c>
      <c r="O51" s="31">
        <f t="shared" si="11"/>
        <v>98.461538461538467</v>
      </c>
      <c r="P51" s="65">
        <f t="shared" si="12"/>
        <v>1280</v>
      </c>
      <c r="R51" s="3"/>
      <c r="S51" s="3"/>
      <c r="T51" s="3"/>
    </row>
    <row r="52" spans="2:20" x14ac:dyDescent="0.2">
      <c r="B52" s="1">
        <v>1280</v>
      </c>
      <c r="C52" s="69" t="s">
        <v>26</v>
      </c>
      <c r="D52" s="30">
        <f t="shared" si="13"/>
        <v>98.461538461538467</v>
      </c>
      <c r="E52" s="31">
        <f t="shared" si="11"/>
        <v>131.28205128205127</v>
      </c>
      <c r="F52" s="31">
        <f t="shared" si="11"/>
        <v>131.28205128205127</v>
      </c>
      <c r="G52" s="31">
        <f t="shared" si="11"/>
        <v>131.28205128205127</v>
      </c>
      <c r="H52" s="31">
        <f t="shared" si="11"/>
        <v>131.28205128205127</v>
      </c>
      <c r="I52" s="31">
        <f t="shared" si="11"/>
        <v>131.28205128205127</v>
      </c>
      <c r="J52" s="31">
        <f t="shared" si="11"/>
        <v>0</v>
      </c>
      <c r="K52" s="31">
        <f t="shared" si="11"/>
        <v>98.461538461538467</v>
      </c>
      <c r="L52" s="31">
        <f t="shared" si="11"/>
        <v>131.28205128205127</v>
      </c>
      <c r="M52" s="31">
        <f t="shared" si="11"/>
        <v>65.641025641025635</v>
      </c>
      <c r="N52" s="31">
        <f t="shared" si="11"/>
        <v>131.28205128205127</v>
      </c>
      <c r="O52" s="31">
        <f t="shared" si="11"/>
        <v>98.461538461538467</v>
      </c>
      <c r="P52" s="65">
        <f t="shared" si="12"/>
        <v>1280</v>
      </c>
      <c r="R52" s="3"/>
      <c r="S52" s="3"/>
      <c r="T52" s="3"/>
    </row>
    <row r="53" spans="2:20" x14ac:dyDescent="0.2">
      <c r="B53" s="1">
        <v>1280</v>
      </c>
      <c r="C53" s="69" t="s">
        <v>27</v>
      </c>
      <c r="D53" s="30">
        <f t="shared" si="13"/>
        <v>98.461538461538467</v>
      </c>
      <c r="E53" s="31">
        <f t="shared" si="11"/>
        <v>131.28205128205127</v>
      </c>
      <c r="F53" s="31">
        <f t="shared" si="11"/>
        <v>131.28205128205127</v>
      </c>
      <c r="G53" s="31">
        <f t="shared" si="11"/>
        <v>131.28205128205127</v>
      </c>
      <c r="H53" s="31">
        <f t="shared" si="11"/>
        <v>131.28205128205127</v>
      </c>
      <c r="I53" s="31">
        <f t="shared" si="11"/>
        <v>131.28205128205127</v>
      </c>
      <c r="J53" s="31">
        <f t="shared" si="11"/>
        <v>0</v>
      </c>
      <c r="K53" s="31">
        <f t="shared" si="11"/>
        <v>98.461538461538467</v>
      </c>
      <c r="L53" s="31">
        <f t="shared" si="11"/>
        <v>131.28205128205127</v>
      </c>
      <c r="M53" s="31">
        <f t="shared" si="11"/>
        <v>65.641025641025635</v>
      </c>
      <c r="N53" s="31">
        <f t="shared" si="11"/>
        <v>131.28205128205127</v>
      </c>
      <c r="O53" s="31">
        <f t="shared" si="11"/>
        <v>98.461538461538467</v>
      </c>
      <c r="P53" s="65">
        <f t="shared" si="12"/>
        <v>1280</v>
      </c>
      <c r="R53" s="3"/>
      <c r="S53" s="3"/>
      <c r="T53" s="3"/>
    </row>
    <row r="54" spans="2:20" x14ac:dyDescent="0.2">
      <c r="B54" s="1">
        <v>1280</v>
      </c>
      <c r="C54" s="69" t="s">
        <v>28</v>
      </c>
      <c r="D54" s="30">
        <f t="shared" si="13"/>
        <v>98.461538461538467</v>
      </c>
      <c r="E54" s="31">
        <f t="shared" si="11"/>
        <v>131.28205128205127</v>
      </c>
      <c r="F54" s="31">
        <f t="shared" si="11"/>
        <v>131.28205128205127</v>
      </c>
      <c r="G54" s="31">
        <f t="shared" si="11"/>
        <v>131.28205128205127</v>
      </c>
      <c r="H54" s="31">
        <f t="shared" si="11"/>
        <v>131.28205128205127</v>
      </c>
      <c r="I54" s="31">
        <f t="shared" si="11"/>
        <v>131.28205128205127</v>
      </c>
      <c r="J54" s="31">
        <f t="shared" si="11"/>
        <v>0</v>
      </c>
      <c r="K54" s="31">
        <f t="shared" si="11"/>
        <v>98.461538461538467</v>
      </c>
      <c r="L54" s="31">
        <f t="shared" si="11"/>
        <v>131.28205128205127</v>
      </c>
      <c r="M54" s="31">
        <f t="shared" si="11"/>
        <v>65.641025641025635</v>
      </c>
      <c r="N54" s="31">
        <f t="shared" si="11"/>
        <v>131.28205128205127</v>
      </c>
      <c r="O54" s="31">
        <f t="shared" si="11"/>
        <v>98.461538461538467</v>
      </c>
      <c r="P54" s="65">
        <f t="shared" si="12"/>
        <v>1280</v>
      </c>
      <c r="R54" s="3"/>
      <c r="S54" s="3"/>
      <c r="T54" s="3"/>
    </row>
    <row r="55" spans="2:20" x14ac:dyDescent="0.2">
      <c r="B55" s="1">
        <v>1280</v>
      </c>
      <c r="C55" s="69" t="s">
        <v>29</v>
      </c>
      <c r="D55" s="30">
        <f t="shared" si="13"/>
        <v>98.461538461538467</v>
      </c>
      <c r="E55" s="31">
        <f t="shared" si="11"/>
        <v>131.28205128205127</v>
      </c>
      <c r="F55" s="31">
        <f t="shared" si="11"/>
        <v>131.28205128205127</v>
      </c>
      <c r="G55" s="31">
        <f t="shared" si="11"/>
        <v>131.28205128205127</v>
      </c>
      <c r="H55" s="31">
        <f t="shared" si="11"/>
        <v>131.28205128205127</v>
      </c>
      <c r="I55" s="31">
        <f t="shared" si="11"/>
        <v>131.28205128205127</v>
      </c>
      <c r="J55" s="31">
        <f t="shared" si="11"/>
        <v>0</v>
      </c>
      <c r="K55" s="31">
        <f t="shared" si="11"/>
        <v>98.461538461538467</v>
      </c>
      <c r="L55" s="31">
        <f t="shared" si="11"/>
        <v>131.28205128205127</v>
      </c>
      <c r="M55" s="31">
        <f t="shared" si="11"/>
        <v>65.641025641025635</v>
      </c>
      <c r="N55" s="31">
        <f t="shared" si="11"/>
        <v>131.28205128205127</v>
      </c>
      <c r="O55" s="31">
        <f t="shared" si="11"/>
        <v>98.461538461538467</v>
      </c>
      <c r="P55" s="65">
        <f t="shared" si="12"/>
        <v>1280</v>
      </c>
      <c r="R55" s="3"/>
      <c r="S55" s="3"/>
      <c r="T55" s="3"/>
    </row>
    <row r="56" spans="2:20" x14ac:dyDescent="0.2">
      <c r="B56" s="1">
        <v>1280</v>
      </c>
      <c r="C56" s="69" t="s">
        <v>30</v>
      </c>
      <c r="D56" s="30">
        <f t="shared" si="13"/>
        <v>98.461538461538467</v>
      </c>
      <c r="E56" s="31">
        <f t="shared" si="11"/>
        <v>131.28205128205127</v>
      </c>
      <c r="F56" s="31">
        <f t="shared" si="11"/>
        <v>131.28205128205127</v>
      </c>
      <c r="G56" s="31">
        <f t="shared" si="11"/>
        <v>131.28205128205127</v>
      </c>
      <c r="H56" s="31">
        <f t="shared" si="11"/>
        <v>131.28205128205127</v>
      </c>
      <c r="I56" s="31">
        <f t="shared" si="11"/>
        <v>131.28205128205127</v>
      </c>
      <c r="J56" s="31">
        <f t="shared" si="11"/>
        <v>0</v>
      </c>
      <c r="K56" s="31">
        <f t="shared" si="11"/>
        <v>98.461538461538467</v>
      </c>
      <c r="L56" s="31">
        <f t="shared" si="11"/>
        <v>131.28205128205127</v>
      </c>
      <c r="M56" s="31">
        <f t="shared" si="11"/>
        <v>65.641025641025635</v>
      </c>
      <c r="N56" s="31">
        <f t="shared" si="11"/>
        <v>131.28205128205127</v>
      </c>
      <c r="O56" s="31">
        <f t="shared" si="11"/>
        <v>98.461538461538467</v>
      </c>
      <c r="P56" s="65">
        <f t="shared" si="12"/>
        <v>1280</v>
      </c>
      <c r="R56" s="3"/>
      <c r="S56" s="3"/>
      <c r="T56" s="3"/>
    </row>
    <row r="57" spans="2:20" x14ac:dyDescent="0.2">
      <c r="C57" s="69" t="s">
        <v>31</v>
      </c>
      <c r="D57" s="30"/>
      <c r="E57" s="31"/>
      <c r="F57" s="31"/>
      <c r="G57" s="31"/>
      <c r="H57" s="31"/>
      <c r="I57" s="31">
        <v>500</v>
      </c>
      <c r="J57" s="31"/>
      <c r="K57" s="31">
        <v>500</v>
      </c>
      <c r="L57" s="31"/>
      <c r="M57" s="31"/>
      <c r="N57" s="31"/>
      <c r="O57" s="31"/>
      <c r="P57" s="65">
        <f t="shared" si="12"/>
        <v>1000</v>
      </c>
      <c r="R57" s="3"/>
      <c r="S57" s="3"/>
      <c r="T57" s="3"/>
    </row>
    <row r="58" spans="2:20" x14ac:dyDescent="0.2">
      <c r="C58" s="69" t="s">
        <v>32</v>
      </c>
      <c r="D58" s="30"/>
      <c r="E58" s="31"/>
      <c r="F58" s="31"/>
      <c r="G58" s="31">
        <v>250</v>
      </c>
      <c r="H58" s="31"/>
      <c r="I58" s="31"/>
      <c r="J58" s="31">
        <v>500</v>
      </c>
      <c r="K58" s="31">
        <v>500</v>
      </c>
      <c r="L58" s="31"/>
      <c r="M58" s="31">
        <v>250</v>
      </c>
      <c r="N58" s="31"/>
      <c r="O58" s="31"/>
      <c r="P58" s="65">
        <f t="shared" si="12"/>
        <v>1500</v>
      </c>
      <c r="R58" s="3"/>
      <c r="S58" s="3"/>
      <c r="T58" s="3"/>
    </row>
    <row r="59" spans="2:20" x14ac:dyDescent="0.2">
      <c r="C59" s="70"/>
      <c r="D59" s="33">
        <f>SUM(D44:D58)</f>
        <v>1233.7692307692309</v>
      </c>
      <c r="E59" s="34">
        <f t="shared" ref="D59:O59" si="14">SUM(E44:E58)</f>
        <v>1645.0256410256409</v>
      </c>
      <c r="F59" s="34">
        <f t="shared" si="14"/>
        <v>1645.0256410256409</v>
      </c>
      <c r="G59" s="34">
        <f t="shared" si="14"/>
        <v>1895.0256410256409</v>
      </c>
      <c r="H59" s="34">
        <f t="shared" si="14"/>
        <v>1645.0256410256409</v>
      </c>
      <c r="I59" s="34">
        <f t="shared" si="14"/>
        <v>2145.0256410256407</v>
      </c>
      <c r="J59" s="34">
        <f t="shared" si="14"/>
        <v>500</v>
      </c>
      <c r="K59" s="34">
        <f t="shared" si="14"/>
        <v>2233.7692307692309</v>
      </c>
      <c r="L59" s="34">
        <f t="shared" si="14"/>
        <v>1645.0256410256409</v>
      </c>
      <c r="M59" s="34">
        <f t="shared" si="14"/>
        <v>1072.5128205128203</v>
      </c>
      <c r="N59" s="34">
        <f t="shared" si="14"/>
        <v>1645.0256410256409</v>
      </c>
      <c r="O59" s="34">
        <f t="shared" si="14"/>
        <v>1233.7692307692309</v>
      </c>
      <c r="P59" s="66">
        <f>SUM(P45:P58)</f>
        <v>18500</v>
      </c>
      <c r="R59" s="5"/>
      <c r="S59" s="5"/>
      <c r="T59" s="5"/>
    </row>
    <row r="60" spans="2:20" x14ac:dyDescent="0.2">
      <c r="C60" s="68" t="s">
        <v>2</v>
      </c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65"/>
      <c r="R60" s="3"/>
      <c r="S60" s="3"/>
      <c r="T60" s="3"/>
    </row>
    <row r="61" spans="2:20" x14ac:dyDescent="0.2">
      <c r="B61" s="1">
        <v>7500</v>
      </c>
      <c r="C61" s="69" t="s">
        <v>33</v>
      </c>
      <c r="D61" s="31">
        <f t="shared" ref="D61:O61" si="15">D45/$B45*$B61</f>
        <v>576.92307692307691</v>
      </c>
      <c r="E61" s="31">
        <f t="shared" si="15"/>
        <v>769.23076923076917</v>
      </c>
      <c r="F61" s="31">
        <f t="shared" si="15"/>
        <v>769.23076923076917</v>
      </c>
      <c r="G61" s="31">
        <f t="shared" si="15"/>
        <v>769.23076923076917</v>
      </c>
      <c r="H61" s="31">
        <f t="shared" si="15"/>
        <v>769.23076923076917</v>
      </c>
      <c r="I61" s="31">
        <f t="shared" si="15"/>
        <v>769.23076923076917</v>
      </c>
      <c r="J61" s="31">
        <f t="shared" si="15"/>
        <v>0</v>
      </c>
      <c r="K61" s="31">
        <f t="shared" si="15"/>
        <v>576.92307692307691</v>
      </c>
      <c r="L61" s="31">
        <f t="shared" si="15"/>
        <v>769.23076923076917</v>
      </c>
      <c r="M61" s="31">
        <f t="shared" si="15"/>
        <v>384.61538461538458</v>
      </c>
      <c r="N61" s="31">
        <f t="shared" si="15"/>
        <v>769.23076923076917</v>
      </c>
      <c r="O61" s="31">
        <f t="shared" si="15"/>
        <v>576.92307692307691</v>
      </c>
      <c r="P61" s="65">
        <f t="shared" ref="P61:P72" si="16">SUM(D61:O61)</f>
        <v>7500.0000000000009</v>
      </c>
      <c r="R61" s="3"/>
      <c r="S61" s="3"/>
      <c r="T61" s="3"/>
    </row>
    <row r="62" spans="2:20" x14ac:dyDescent="0.2">
      <c r="B62" s="1">
        <v>1600</v>
      </c>
      <c r="C62" s="69" t="s">
        <v>34</v>
      </c>
      <c r="D62" s="31">
        <f t="shared" ref="D62:O62" si="17">0.1*SUM(D45:D56)</f>
        <v>123.07692307692309</v>
      </c>
      <c r="E62" s="31">
        <f t="shared" si="17"/>
        <v>164.10256410256409</v>
      </c>
      <c r="F62" s="31">
        <f t="shared" si="17"/>
        <v>164.10256410256409</v>
      </c>
      <c r="G62" s="31">
        <f t="shared" si="17"/>
        <v>164.10256410256409</v>
      </c>
      <c r="H62" s="31">
        <f t="shared" si="17"/>
        <v>164.10256410256409</v>
      </c>
      <c r="I62" s="31">
        <f t="shared" si="17"/>
        <v>164.10256410256409</v>
      </c>
      <c r="J62" s="31">
        <f t="shared" si="17"/>
        <v>0</v>
      </c>
      <c r="K62" s="31">
        <f t="shared" si="17"/>
        <v>123.07692307692309</v>
      </c>
      <c r="L62" s="31">
        <f t="shared" si="17"/>
        <v>164.10256410256409</v>
      </c>
      <c r="M62" s="31">
        <f t="shared" si="17"/>
        <v>82.051282051282044</v>
      </c>
      <c r="N62" s="31">
        <f t="shared" si="17"/>
        <v>164.10256410256409</v>
      </c>
      <c r="O62" s="31">
        <f t="shared" si="17"/>
        <v>123.07692307692309</v>
      </c>
      <c r="P62" s="65">
        <f>SUM(D62:O62)</f>
        <v>1599.9999999999998</v>
      </c>
      <c r="R62" s="3"/>
      <c r="S62" s="3"/>
      <c r="T62" s="3"/>
    </row>
    <row r="63" spans="2:20" x14ac:dyDescent="0.2">
      <c r="B63" s="1">
        <v>1500</v>
      </c>
      <c r="C63" s="69" t="s">
        <v>35</v>
      </c>
      <c r="D63" s="31"/>
      <c r="E63" s="31"/>
      <c r="F63" s="31"/>
      <c r="G63" s="31">
        <v>500</v>
      </c>
      <c r="H63" s="31"/>
      <c r="I63" s="31"/>
      <c r="J63" s="31">
        <v>500</v>
      </c>
      <c r="K63" s="31"/>
      <c r="L63" s="31"/>
      <c r="M63" s="31">
        <v>500</v>
      </c>
      <c r="N63" s="31"/>
      <c r="O63" s="31"/>
      <c r="P63" s="65">
        <f t="shared" si="16"/>
        <v>1500</v>
      </c>
      <c r="R63" s="3"/>
      <c r="S63" s="3"/>
      <c r="T63" s="3"/>
    </row>
    <row r="64" spans="2:20" x14ac:dyDescent="0.2">
      <c r="B64" s="1">
        <v>1080</v>
      </c>
      <c r="C64" s="69" t="s">
        <v>36</v>
      </c>
      <c r="D64" s="31"/>
      <c r="E64" s="31"/>
      <c r="F64" s="31">
        <v>540</v>
      </c>
      <c r="G64" s="31"/>
      <c r="H64" s="31"/>
      <c r="I64" s="31"/>
      <c r="J64" s="31"/>
      <c r="K64" s="31">
        <v>540</v>
      </c>
      <c r="L64" s="31"/>
      <c r="M64" s="31"/>
      <c r="N64" s="31"/>
      <c r="O64" s="31"/>
      <c r="P64" s="65">
        <f t="shared" si="16"/>
        <v>1080</v>
      </c>
      <c r="R64" s="3"/>
      <c r="S64" s="3"/>
      <c r="T64" s="3"/>
    </row>
    <row r="65" spans="2:20" x14ac:dyDescent="0.2">
      <c r="B65" s="1">
        <v>2400</v>
      </c>
      <c r="C65" s="69" t="s">
        <v>37</v>
      </c>
      <c r="D65" s="31">
        <v>200</v>
      </c>
      <c r="E65" s="31">
        <v>200</v>
      </c>
      <c r="F65" s="31">
        <v>200</v>
      </c>
      <c r="G65" s="31">
        <v>200</v>
      </c>
      <c r="H65" s="31">
        <v>200</v>
      </c>
      <c r="I65" s="31">
        <v>200</v>
      </c>
      <c r="J65" s="31">
        <v>200</v>
      </c>
      <c r="K65" s="31">
        <v>200</v>
      </c>
      <c r="L65" s="31">
        <v>200</v>
      </c>
      <c r="M65" s="31">
        <v>200</v>
      </c>
      <c r="N65" s="31">
        <v>200</v>
      </c>
      <c r="O65" s="31">
        <v>200</v>
      </c>
      <c r="P65" s="65">
        <f t="shared" si="16"/>
        <v>2400</v>
      </c>
      <c r="R65" s="3"/>
      <c r="S65" s="3"/>
      <c r="T65" s="3"/>
    </row>
    <row r="66" spans="2:20" x14ac:dyDescent="0.2">
      <c r="B66" s="1">
        <v>750</v>
      </c>
      <c r="C66" s="69" t="s">
        <v>38</v>
      </c>
      <c r="D66" s="31">
        <v>750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65">
        <f t="shared" si="16"/>
        <v>750</v>
      </c>
      <c r="R66" s="3"/>
      <c r="S66" s="3"/>
      <c r="T66" s="3"/>
    </row>
    <row r="67" spans="2:20" x14ac:dyDescent="0.2">
      <c r="B67" s="1">
        <v>500</v>
      </c>
      <c r="C67" s="69" t="s">
        <v>39</v>
      </c>
      <c r="D67" s="31"/>
      <c r="E67" s="31"/>
      <c r="F67" s="31"/>
      <c r="G67" s="31"/>
      <c r="H67" s="31"/>
      <c r="I67" s="31"/>
      <c r="J67" s="31"/>
      <c r="K67" s="31">
        <v>500</v>
      </c>
      <c r="L67" s="31"/>
      <c r="M67" s="31"/>
      <c r="N67" s="31"/>
      <c r="O67" s="31"/>
      <c r="P67" s="65">
        <f t="shared" si="16"/>
        <v>500</v>
      </c>
      <c r="R67" s="3"/>
      <c r="S67" s="3"/>
      <c r="T67" s="3"/>
    </row>
    <row r="68" spans="2:20" x14ac:dyDescent="0.2">
      <c r="B68" s="1">
        <v>3000</v>
      </c>
      <c r="C68" s="83" t="s">
        <v>54</v>
      </c>
      <c r="D68" s="31"/>
      <c r="E68" s="31"/>
      <c r="F68" s="31"/>
      <c r="G68" s="31">
        <v>500</v>
      </c>
      <c r="H68" s="31">
        <v>500</v>
      </c>
      <c r="I68" s="31">
        <v>500</v>
      </c>
      <c r="J68" s="31">
        <v>500</v>
      </c>
      <c r="K68" s="31">
        <v>500</v>
      </c>
      <c r="L68" s="31">
        <v>500</v>
      </c>
      <c r="M68" s="31"/>
      <c r="N68" s="31"/>
      <c r="O68" s="31"/>
      <c r="P68" s="65">
        <f t="shared" si="16"/>
        <v>3000</v>
      </c>
      <c r="R68" s="3"/>
      <c r="S68" s="3"/>
      <c r="T68" s="3"/>
    </row>
    <row r="69" spans="2:20" x14ac:dyDescent="0.2">
      <c r="B69" s="1">
        <v>500</v>
      </c>
      <c r="C69" s="69" t="s">
        <v>40</v>
      </c>
      <c r="D69" s="31"/>
      <c r="E69" s="31"/>
      <c r="F69" s="31"/>
      <c r="G69" s="31"/>
      <c r="H69" s="31"/>
      <c r="I69" s="31"/>
      <c r="J69" s="31"/>
      <c r="K69" s="31"/>
      <c r="L69" s="31">
        <v>500</v>
      </c>
      <c r="M69" s="31"/>
      <c r="N69" s="31"/>
      <c r="O69" s="31"/>
      <c r="P69" s="65">
        <f t="shared" si="16"/>
        <v>500</v>
      </c>
      <c r="R69" s="3"/>
      <c r="S69" s="3"/>
      <c r="T69" s="3"/>
    </row>
    <row r="70" spans="2:20" x14ac:dyDescent="0.2">
      <c r="C70" s="70"/>
      <c r="D70" s="71">
        <f t="shared" ref="D70:O70" si="18">SUM(D60:D69)</f>
        <v>1650</v>
      </c>
      <c r="E70" s="71">
        <f t="shared" si="18"/>
        <v>1133.3333333333333</v>
      </c>
      <c r="F70" s="71">
        <f t="shared" si="18"/>
        <v>1673.3333333333333</v>
      </c>
      <c r="G70" s="71">
        <f t="shared" si="18"/>
        <v>2133.333333333333</v>
      </c>
      <c r="H70" s="71">
        <f t="shared" si="18"/>
        <v>1633.3333333333333</v>
      </c>
      <c r="I70" s="71">
        <f t="shared" si="18"/>
        <v>1633.3333333333333</v>
      </c>
      <c r="J70" s="71">
        <f t="shared" si="18"/>
        <v>1200</v>
      </c>
      <c r="K70" s="71">
        <f t="shared" si="18"/>
        <v>2440</v>
      </c>
      <c r="L70" s="71">
        <f t="shared" si="18"/>
        <v>2133.333333333333</v>
      </c>
      <c r="M70" s="71">
        <f t="shared" si="18"/>
        <v>1166.6666666666665</v>
      </c>
      <c r="N70" s="71">
        <f t="shared" si="18"/>
        <v>1133.3333333333333</v>
      </c>
      <c r="O70" s="71">
        <f t="shared" si="18"/>
        <v>900</v>
      </c>
      <c r="P70" s="67">
        <f t="shared" si="16"/>
        <v>18830</v>
      </c>
      <c r="R70" s="5"/>
      <c r="S70" s="5"/>
      <c r="T70" s="5"/>
    </row>
    <row r="71" spans="2:20" x14ac:dyDescent="0.2">
      <c r="C71" s="23" t="s">
        <v>49</v>
      </c>
      <c r="D71" s="36">
        <f t="shared" ref="D71:O71" si="19">D59-D70</f>
        <v>-416.23076923076906</v>
      </c>
      <c r="E71" s="37">
        <f t="shared" si="19"/>
        <v>511.69230769230762</v>
      </c>
      <c r="F71" s="37">
        <f t="shared" si="19"/>
        <v>-28.307692307692378</v>
      </c>
      <c r="G71" s="37">
        <f t="shared" si="19"/>
        <v>-238.30769230769215</v>
      </c>
      <c r="H71" s="37">
        <f t="shared" si="19"/>
        <v>11.692307692307622</v>
      </c>
      <c r="I71" s="37">
        <f t="shared" si="19"/>
        <v>511.69230769230739</v>
      </c>
      <c r="J71" s="37">
        <f t="shared" si="19"/>
        <v>-700</v>
      </c>
      <c r="K71" s="37">
        <f t="shared" si="19"/>
        <v>-206.23076923076906</v>
      </c>
      <c r="L71" s="37">
        <f t="shared" si="19"/>
        <v>-488.30769230769215</v>
      </c>
      <c r="M71" s="37">
        <f t="shared" si="19"/>
        <v>-94.153846153846189</v>
      </c>
      <c r="N71" s="37">
        <f t="shared" si="19"/>
        <v>511.69230769230762</v>
      </c>
      <c r="O71" s="37">
        <f t="shared" si="19"/>
        <v>333.76923076923094</v>
      </c>
      <c r="P71" s="72">
        <f t="shared" si="16"/>
        <v>-290.99999999999977</v>
      </c>
      <c r="R71" s="3"/>
      <c r="S71" s="3"/>
      <c r="T71" s="3"/>
    </row>
    <row r="72" spans="2:20" x14ac:dyDescent="0.2">
      <c r="C72" s="23" t="s">
        <v>50</v>
      </c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72">
        <f t="shared" si="16"/>
        <v>0</v>
      </c>
      <c r="R72" s="3"/>
      <c r="S72" s="3"/>
      <c r="T72" s="3"/>
    </row>
    <row r="73" spans="2:20" x14ac:dyDescent="0.2">
      <c r="C73" s="23" t="s">
        <v>3</v>
      </c>
      <c r="D73" s="36">
        <f t="shared" ref="D73:P73" si="20">D43+D59-D70-D72</f>
        <v>1749.7692307692309</v>
      </c>
      <c r="E73" s="37">
        <f t="shared" si="20"/>
        <v>2261.461538461539</v>
      </c>
      <c r="F73" s="37">
        <f t="shared" si="20"/>
        <v>2233.1538461538466</v>
      </c>
      <c r="G73" s="37">
        <f t="shared" si="20"/>
        <v>1994.8461538461543</v>
      </c>
      <c r="H73" s="37">
        <f t="shared" si="20"/>
        <v>2006.5384615384617</v>
      </c>
      <c r="I73" s="37">
        <f t="shared" si="20"/>
        <v>2518.2307692307695</v>
      </c>
      <c r="J73" s="37">
        <f t="shared" si="20"/>
        <v>1818.2307692307695</v>
      </c>
      <c r="K73" s="37">
        <f t="shared" si="20"/>
        <v>1612.0000000000005</v>
      </c>
      <c r="L73" s="37">
        <f t="shared" si="20"/>
        <v>1123.6923076923085</v>
      </c>
      <c r="M73" s="37">
        <f t="shared" si="20"/>
        <v>1029.5384615384623</v>
      </c>
      <c r="N73" s="37">
        <f t="shared" si="20"/>
        <v>1541.2307692307702</v>
      </c>
      <c r="O73" s="38">
        <f t="shared" si="20"/>
        <v>1875.0000000000009</v>
      </c>
      <c r="P73" s="38">
        <f t="shared" si="20"/>
        <v>-330</v>
      </c>
      <c r="Q73" s="3"/>
      <c r="R73" s="3"/>
      <c r="S73" s="3"/>
      <c r="T73" s="3"/>
    </row>
    <row r="76" spans="2:20" ht="21" x14ac:dyDescent="0.25">
      <c r="D76" s="84" t="s">
        <v>41</v>
      </c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6"/>
      <c r="P76" s="87" t="s">
        <v>51</v>
      </c>
    </row>
    <row r="77" spans="2:20" x14ac:dyDescent="0.2">
      <c r="D77" s="20">
        <v>44927</v>
      </c>
      <c r="E77" s="21">
        <v>44958</v>
      </c>
      <c r="F77" s="21">
        <v>44986</v>
      </c>
      <c r="G77" s="21">
        <v>45017</v>
      </c>
      <c r="H77" s="21">
        <v>45047</v>
      </c>
      <c r="I77" s="21">
        <v>45078</v>
      </c>
      <c r="J77" s="21">
        <v>45108</v>
      </c>
      <c r="K77" s="21">
        <v>45139</v>
      </c>
      <c r="L77" s="21">
        <v>45170</v>
      </c>
      <c r="M77" s="21">
        <v>45200</v>
      </c>
      <c r="N77" s="21">
        <v>45231</v>
      </c>
      <c r="O77" s="22">
        <v>45261</v>
      </c>
      <c r="P77" s="88"/>
    </row>
    <row r="78" spans="2:20" x14ac:dyDescent="0.2">
      <c r="C78" s="23" t="s">
        <v>4</v>
      </c>
      <c r="D78" s="61">
        <f>O73</f>
        <v>1875.0000000000009</v>
      </c>
      <c r="E78" s="25">
        <f t="shared" ref="E78:O78" si="21">D108</f>
        <v>1829.3269230769242</v>
      </c>
      <c r="F78" s="25">
        <f t="shared" si="21"/>
        <v>2035.0961538461554</v>
      </c>
      <c r="G78" s="25">
        <f t="shared" si="21"/>
        <v>2105.8653846153857</v>
      </c>
      <c r="H78" s="25">
        <f t="shared" si="21"/>
        <v>2249.1346153846162</v>
      </c>
      <c r="I78" s="25">
        <f t="shared" si="21"/>
        <v>2329.9038461538466</v>
      </c>
      <c r="J78" s="25">
        <f t="shared" si="21"/>
        <v>2535.6730769230771</v>
      </c>
      <c r="K78" s="25">
        <f t="shared" si="21"/>
        <v>2360.6730769230771</v>
      </c>
      <c r="L78" s="25">
        <f t="shared" si="21"/>
        <v>2317.5</v>
      </c>
      <c r="M78" s="25">
        <f t="shared" si="21"/>
        <v>2273.2692307692305</v>
      </c>
      <c r="N78" s="25">
        <f t="shared" si="21"/>
        <v>2288.6538461538457</v>
      </c>
      <c r="O78" s="26">
        <f t="shared" si="21"/>
        <v>2494.4230769230762</v>
      </c>
      <c r="P78" s="88"/>
    </row>
    <row r="79" spans="2:20" x14ac:dyDescent="0.2">
      <c r="C79" s="68" t="s">
        <v>0</v>
      </c>
      <c r="D79" s="62">
        <v>3</v>
      </c>
      <c r="E79" s="63">
        <v>4</v>
      </c>
      <c r="F79" s="63">
        <v>4</v>
      </c>
      <c r="G79" s="63">
        <v>4</v>
      </c>
      <c r="H79" s="63">
        <v>4</v>
      </c>
      <c r="I79" s="63">
        <v>4</v>
      </c>
      <c r="J79" s="63"/>
      <c r="K79" s="63">
        <v>3</v>
      </c>
      <c r="L79" s="63">
        <v>4</v>
      </c>
      <c r="M79" s="63">
        <v>2</v>
      </c>
      <c r="N79" s="63">
        <v>4</v>
      </c>
      <c r="O79" s="64">
        <v>3</v>
      </c>
      <c r="P79" s="65"/>
    </row>
    <row r="80" spans="2:20" x14ac:dyDescent="0.2">
      <c r="B80" s="1">
        <v>1920</v>
      </c>
      <c r="C80" s="69" t="s">
        <v>19</v>
      </c>
      <c r="D80" s="30">
        <f>D$44/39*$B80</f>
        <v>147.69230769230771</v>
      </c>
      <c r="E80" s="31">
        <f t="shared" ref="E80:O91" si="22">E$44/39*$B80</f>
        <v>196.92307692307691</v>
      </c>
      <c r="F80" s="31">
        <f t="shared" si="22"/>
        <v>196.92307692307691</v>
      </c>
      <c r="G80" s="31">
        <f t="shared" si="22"/>
        <v>196.92307692307691</v>
      </c>
      <c r="H80" s="31">
        <f t="shared" si="22"/>
        <v>196.92307692307691</v>
      </c>
      <c r="I80" s="31">
        <f t="shared" si="22"/>
        <v>196.92307692307691</v>
      </c>
      <c r="J80" s="31">
        <f t="shared" si="22"/>
        <v>0</v>
      </c>
      <c r="K80" s="31">
        <f t="shared" si="22"/>
        <v>147.69230769230771</v>
      </c>
      <c r="L80" s="31">
        <f t="shared" si="22"/>
        <v>196.92307692307691</v>
      </c>
      <c r="M80" s="31">
        <f t="shared" si="22"/>
        <v>98.461538461538453</v>
      </c>
      <c r="N80" s="31">
        <f t="shared" si="22"/>
        <v>196.92307692307691</v>
      </c>
      <c r="O80" s="32">
        <f t="shared" si="22"/>
        <v>147.69230769230771</v>
      </c>
      <c r="P80" s="65">
        <f t="shared" ref="P80:P94" si="23">SUM(D80:O80)</f>
        <v>1919.9999999999998</v>
      </c>
    </row>
    <row r="81" spans="2:16" x14ac:dyDescent="0.2">
      <c r="B81" s="1">
        <v>1920</v>
      </c>
      <c r="C81" s="73" t="s">
        <v>20</v>
      </c>
      <c r="D81" s="30">
        <f t="shared" ref="D81:D91" si="24">D$44/39*$B81</f>
        <v>147.69230769230771</v>
      </c>
      <c r="E81" s="31">
        <f t="shared" si="22"/>
        <v>196.92307692307691</v>
      </c>
      <c r="F81" s="31">
        <f t="shared" si="22"/>
        <v>196.92307692307691</v>
      </c>
      <c r="G81" s="31">
        <f t="shared" si="22"/>
        <v>196.92307692307691</v>
      </c>
      <c r="H81" s="31">
        <f t="shared" si="22"/>
        <v>196.92307692307691</v>
      </c>
      <c r="I81" s="31">
        <f t="shared" si="22"/>
        <v>196.92307692307691</v>
      </c>
      <c r="J81" s="31">
        <f t="shared" si="22"/>
        <v>0</v>
      </c>
      <c r="K81" s="31">
        <f t="shared" si="22"/>
        <v>147.69230769230771</v>
      </c>
      <c r="L81" s="31">
        <f t="shared" si="22"/>
        <v>196.92307692307691</v>
      </c>
      <c r="M81" s="31">
        <f t="shared" si="22"/>
        <v>98.461538461538453</v>
      </c>
      <c r="N81" s="31">
        <f t="shared" si="22"/>
        <v>196.92307692307691</v>
      </c>
      <c r="O81" s="32">
        <f t="shared" si="22"/>
        <v>147.69230769230771</v>
      </c>
      <c r="P81" s="65">
        <f t="shared" si="23"/>
        <v>1919.9999999999998</v>
      </c>
    </row>
    <row r="82" spans="2:16" x14ac:dyDescent="0.2">
      <c r="B82" s="1">
        <v>1920</v>
      </c>
      <c r="C82" s="69" t="s">
        <v>21</v>
      </c>
      <c r="D82" s="30">
        <f t="shared" si="24"/>
        <v>147.69230769230771</v>
      </c>
      <c r="E82" s="31">
        <f t="shared" si="22"/>
        <v>196.92307692307691</v>
      </c>
      <c r="F82" s="31">
        <f t="shared" si="22"/>
        <v>196.92307692307691</v>
      </c>
      <c r="G82" s="31">
        <f t="shared" si="22"/>
        <v>196.92307692307691</v>
      </c>
      <c r="H82" s="31">
        <f t="shared" si="22"/>
        <v>196.92307692307691</v>
      </c>
      <c r="I82" s="31">
        <f t="shared" si="22"/>
        <v>196.92307692307691</v>
      </c>
      <c r="J82" s="31">
        <f t="shared" si="22"/>
        <v>0</v>
      </c>
      <c r="K82" s="31">
        <f t="shared" si="22"/>
        <v>147.69230769230771</v>
      </c>
      <c r="L82" s="31">
        <f t="shared" si="22"/>
        <v>196.92307692307691</v>
      </c>
      <c r="M82" s="31">
        <f t="shared" si="22"/>
        <v>98.461538461538453</v>
      </c>
      <c r="N82" s="31">
        <f t="shared" si="22"/>
        <v>196.92307692307691</v>
      </c>
      <c r="O82" s="32">
        <f t="shared" si="22"/>
        <v>147.69230769230771</v>
      </c>
      <c r="P82" s="65">
        <f t="shared" si="23"/>
        <v>1919.9999999999998</v>
      </c>
    </row>
    <row r="83" spans="2:16" x14ac:dyDescent="0.2">
      <c r="B83" s="1">
        <v>1920</v>
      </c>
      <c r="C83" s="69" t="s">
        <v>22</v>
      </c>
      <c r="D83" s="30">
        <f t="shared" si="24"/>
        <v>147.69230769230771</v>
      </c>
      <c r="E83" s="31">
        <f t="shared" si="22"/>
        <v>196.92307692307691</v>
      </c>
      <c r="F83" s="31">
        <f t="shared" si="22"/>
        <v>196.92307692307691</v>
      </c>
      <c r="G83" s="31">
        <f t="shared" si="22"/>
        <v>196.92307692307691</v>
      </c>
      <c r="H83" s="31">
        <f t="shared" si="22"/>
        <v>196.92307692307691</v>
      </c>
      <c r="I83" s="31">
        <f t="shared" si="22"/>
        <v>196.92307692307691</v>
      </c>
      <c r="J83" s="31">
        <f t="shared" si="22"/>
        <v>0</v>
      </c>
      <c r="K83" s="31">
        <f t="shared" si="22"/>
        <v>147.69230769230771</v>
      </c>
      <c r="L83" s="31">
        <f t="shared" si="22"/>
        <v>196.92307692307691</v>
      </c>
      <c r="M83" s="31">
        <f t="shared" si="22"/>
        <v>98.461538461538453</v>
      </c>
      <c r="N83" s="31">
        <f t="shared" si="22"/>
        <v>196.92307692307691</v>
      </c>
      <c r="O83" s="32">
        <f t="shared" si="22"/>
        <v>147.69230769230771</v>
      </c>
      <c r="P83" s="65">
        <f t="shared" si="23"/>
        <v>1919.9999999999998</v>
      </c>
    </row>
    <row r="84" spans="2:16" x14ac:dyDescent="0.2">
      <c r="B84" s="1">
        <v>1920</v>
      </c>
      <c r="C84" s="69" t="s">
        <v>23</v>
      </c>
      <c r="D84" s="30">
        <f t="shared" si="24"/>
        <v>147.69230769230771</v>
      </c>
      <c r="E84" s="31">
        <f t="shared" si="22"/>
        <v>196.92307692307691</v>
      </c>
      <c r="F84" s="31">
        <f t="shared" si="22"/>
        <v>196.92307692307691</v>
      </c>
      <c r="G84" s="31">
        <f t="shared" si="22"/>
        <v>196.92307692307691</v>
      </c>
      <c r="H84" s="31">
        <f t="shared" si="22"/>
        <v>196.92307692307691</v>
      </c>
      <c r="I84" s="31">
        <f t="shared" si="22"/>
        <v>196.92307692307691</v>
      </c>
      <c r="J84" s="31">
        <f t="shared" si="22"/>
        <v>0</v>
      </c>
      <c r="K84" s="31">
        <f t="shared" si="22"/>
        <v>147.69230769230771</v>
      </c>
      <c r="L84" s="31">
        <f t="shared" si="22"/>
        <v>196.92307692307691</v>
      </c>
      <c r="M84" s="31">
        <f t="shared" si="22"/>
        <v>98.461538461538453</v>
      </c>
      <c r="N84" s="31">
        <f t="shared" si="22"/>
        <v>196.92307692307691</v>
      </c>
      <c r="O84" s="32">
        <f t="shared" si="22"/>
        <v>147.69230769230771</v>
      </c>
      <c r="P84" s="65">
        <f t="shared" si="23"/>
        <v>1919.9999999999998</v>
      </c>
    </row>
    <row r="85" spans="2:16" x14ac:dyDescent="0.2">
      <c r="B85" s="1">
        <v>1920</v>
      </c>
      <c r="C85" s="69" t="s">
        <v>24</v>
      </c>
      <c r="D85" s="30">
        <f t="shared" si="24"/>
        <v>147.69230769230771</v>
      </c>
      <c r="E85" s="31">
        <f t="shared" si="22"/>
        <v>196.92307692307691</v>
      </c>
      <c r="F85" s="31">
        <f t="shared" si="22"/>
        <v>196.92307692307691</v>
      </c>
      <c r="G85" s="31">
        <f t="shared" si="22"/>
        <v>196.92307692307691</v>
      </c>
      <c r="H85" s="31">
        <f t="shared" si="22"/>
        <v>196.92307692307691</v>
      </c>
      <c r="I85" s="31">
        <f t="shared" si="22"/>
        <v>196.92307692307691</v>
      </c>
      <c r="J85" s="31">
        <f t="shared" si="22"/>
        <v>0</v>
      </c>
      <c r="K85" s="31">
        <f t="shared" si="22"/>
        <v>147.69230769230771</v>
      </c>
      <c r="L85" s="31">
        <f t="shared" si="22"/>
        <v>196.92307692307691</v>
      </c>
      <c r="M85" s="31">
        <f t="shared" si="22"/>
        <v>98.461538461538453</v>
      </c>
      <c r="N85" s="31">
        <f t="shared" si="22"/>
        <v>196.92307692307691</v>
      </c>
      <c r="O85" s="32">
        <f t="shared" si="22"/>
        <v>147.69230769230771</v>
      </c>
      <c r="P85" s="65">
        <f t="shared" si="23"/>
        <v>1919.9999999999998</v>
      </c>
    </row>
    <row r="86" spans="2:16" x14ac:dyDescent="0.2">
      <c r="B86" s="1">
        <v>1920</v>
      </c>
      <c r="C86" s="69" t="s">
        <v>25</v>
      </c>
      <c r="D86" s="30">
        <f t="shared" si="24"/>
        <v>147.69230769230771</v>
      </c>
      <c r="E86" s="31">
        <f t="shared" si="22"/>
        <v>196.92307692307691</v>
      </c>
      <c r="F86" s="31">
        <f t="shared" si="22"/>
        <v>196.92307692307691</v>
      </c>
      <c r="G86" s="31">
        <f t="shared" si="22"/>
        <v>196.92307692307691</v>
      </c>
      <c r="H86" s="31">
        <f t="shared" si="22"/>
        <v>196.92307692307691</v>
      </c>
      <c r="I86" s="31">
        <f t="shared" si="22"/>
        <v>196.92307692307691</v>
      </c>
      <c r="J86" s="31">
        <f t="shared" si="22"/>
        <v>0</v>
      </c>
      <c r="K86" s="31">
        <f t="shared" si="22"/>
        <v>147.69230769230771</v>
      </c>
      <c r="L86" s="31">
        <f t="shared" si="22"/>
        <v>196.92307692307691</v>
      </c>
      <c r="M86" s="31">
        <f t="shared" si="22"/>
        <v>98.461538461538453</v>
      </c>
      <c r="N86" s="31">
        <f t="shared" si="22"/>
        <v>196.92307692307691</v>
      </c>
      <c r="O86" s="32">
        <f t="shared" si="22"/>
        <v>147.69230769230771</v>
      </c>
      <c r="P86" s="65">
        <f t="shared" si="23"/>
        <v>1919.9999999999998</v>
      </c>
    </row>
    <row r="87" spans="2:16" x14ac:dyDescent="0.2">
      <c r="B87" s="1">
        <v>1920</v>
      </c>
      <c r="C87" s="69" t="s">
        <v>26</v>
      </c>
      <c r="D87" s="30">
        <f t="shared" si="24"/>
        <v>147.69230769230771</v>
      </c>
      <c r="E87" s="31">
        <f t="shared" si="22"/>
        <v>196.92307692307691</v>
      </c>
      <c r="F87" s="31">
        <f t="shared" si="22"/>
        <v>196.92307692307691</v>
      </c>
      <c r="G87" s="31">
        <f t="shared" si="22"/>
        <v>196.92307692307691</v>
      </c>
      <c r="H87" s="31">
        <f t="shared" si="22"/>
        <v>196.92307692307691</v>
      </c>
      <c r="I87" s="31">
        <f t="shared" si="22"/>
        <v>196.92307692307691</v>
      </c>
      <c r="J87" s="31">
        <f t="shared" si="22"/>
        <v>0</v>
      </c>
      <c r="K87" s="31">
        <f t="shared" si="22"/>
        <v>147.69230769230771</v>
      </c>
      <c r="L87" s="31">
        <f t="shared" si="22"/>
        <v>196.92307692307691</v>
      </c>
      <c r="M87" s="31">
        <f t="shared" si="22"/>
        <v>98.461538461538453</v>
      </c>
      <c r="N87" s="31">
        <f t="shared" si="22"/>
        <v>196.92307692307691</v>
      </c>
      <c r="O87" s="32">
        <f t="shared" si="22"/>
        <v>147.69230769230771</v>
      </c>
      <c r="P87" s="65">
        <f t="shared" si="23"/>
        <v>1919.9999999999998</v>
      </c>
    </row>
    <row r="88" spans="2:16" x14ac:dyDescent="0.2">
      <c r="B88" s="1">
        <v>1920</v>
      </c>
      <c r="C88" s="69" t="s">
        <v>27</v>
      </c>
      <c r="D88" s="30">
        <f t="shared" si="24"/>
        <v>147.69230769230771</v>
      </c>
      <c r="E88" s="31">
        <f t="shared" si="22"/>
        <v>196.92307692307691</v>
      </c>
      <c r="F88" s="31">
        <f t="shared" si="22"/>
        <v>196.92307692307691</v>
      </c>
      <c r="G88" s="31">
        <f t="shared" si="22"/>
        <v>196.92307692307691</v>
      </c>
      <c r="H88" s="31">
        <f t="shared" si="22"/>
        <v>196.92307692307691</v>
      </c>
      <c r="I88" s="31">
        <f t="shared" si="22"/>
        <v>196.92307692307691</v>
      </c>
      <c r="J88" s="31">
        <f t="shared" si="22"/>
        <v>0</v>
      </c>
      <c r="K88" s="31">
        <f t="shared" si="22"/>
        <v>147.69230769230771</v>
      </c>
      <c r="L88" s="31">
        <f t="shared" si="22"/>
        <v>196.92307692307691</v>
      </c>
      <c r="M88" s="31">
        <f t="shared" si="22"/>
        <v>98.461538461538453</v>
      </c>
      <c r="N88" s="31">
        <f t="shared" si="22"/>
        <v>196.92307692307691</v>
      </c>
      <c r="O88" s="32">
        <f t="shared" si="22"/>
        <v>147.69230769230771</v>
      </c>
      <c r="P88" s="65">
        <f t="shared" si="23"/>
        <v>1919.9999999999998</v>
      </c>
    </row>
    <row r="89" spans="2:16" x14ac:dyDescent="0.2">
      <c r="B89" s="1">
        <v>1920</v>
      </c>
      <c r="C89" s="69" t="s">
        <v>28</v>
      </c>
      <c r="D89" s="30">
        <f t="shared" si="24"/>
        <v>147.69230769230771</v>
      </c>
      <c r="E89" s="31">
        <f t="shared" si="22"/>
        <v>196.92307692307691</v>
      </c>
      <c r="F89" s="31">
        <f t="shared" si="22"/>
        <v>196.92307692307691</v>
      </c>
      <c r="G89" s="31">
        <f t="shared" si="22"/>
        <v>196.92307692307691</v>
      </c>
      <c r="H89" s="31">
        <f t="shared" si="22"/>
        <v>196.92307692307691</v>
      </c>
      <c r="I89" s="31">
        <f t="shared" si="22"/>
        <v>196.92307692307691</v>
      </c>
      <c r="J89" s="31">
        <f t="shared" si="22"/>
        <v>0</v>
      </c>
      <c r="K89" s="31">
        <f t="shared" si="22"/>
        <v>147.69230769230771</v>
      </c>
      <c r="L89" s="31">
        <f t="shared" si="22"/>
        <v>196.92307692307691</v>
      </c>
      <c r="M89" s="31">
        <f t="shared" si="22"/>
        <v>98.461538461538453</v>
      </c>
      <c r="N89" s="31">
        <f t="shared" si="22"/>
        <v>196.92307692307691</v>
      </c>
      <c r="O89" s="32">
        <f t="shared" si="22"/>
        <v>147.69230769230771</v>
      </c>
      <c r="P89" s="65">
        <f t="shared" si="23"/>
        <v>1919.9999999999998</v>
      </c>
    </row>
    <row r="90" spans="2:16" x14ac:dyDescent="0.2">
      <c r="B90" s="1">
        <v>1920</v>
      </c>
      <c r="C90" s="69" t="s">
        <v>29</v>
      </c>
      <c r="D90" s="30">
        <f t="shared" si="24"/>
        <v>147.69230769230771</v>
      </c>
      <c r="E90" s="31">
        <f t="shared" si="22"/>
        <v>196.92307692307691</v>
      </c>
      <c r="F90" s="31">
        <f t="shared" si="22"/>
        <v>196.92307692307691</v>
      </c>
      <c r="G90" s="31">
        <f t="shared" si="22"/>
        <v>196.92307692307691</v>
      </c>
      <c r="H90" s="31">
        <f t="shared" si="22"/>
        <v>196.92307692307691</v>
      </c>
      <c r="I90" s="31">
        <f t="shared" si="22"/>
        <v>196.92307692307691</v>
      </c>
      <c r="J90" s="31">
        <f t="shared" si="22"/>
        <v>0</v>
      </c>
      <c r="K90" s="31">
        <f t="shared" si="22"/>
        <v>147.69230769230771</v>
      </c>
      <c r="L90" s="31">
        <f t="shared" si="22"/>
        <v>196.92307692307691</v>
      </c>
      <c r="M90" s="31">
        <f t="shared" si="22"/>
        <v>98.461538461538453</v>
      </c>
      <c r="N90" s="31">
        <f t="shared" si="22"/>
        <v>196.92307692307691</v>
      </c>
      <c r="O90" s="32">
        <f t="shared" si="22"/>
        <v>147.69230769230771</v>
      </c>
      <c r="P90" s="65">
        <f t="shared" si="23"/>
        <v>1919.9999999999998</v>
      </c>
    </row>
    <row r="91" spans="2:16" x14ac:dyDescent="0.2">
      <c r="B91" s="1">
        <v>1920</v>
      </c>
      <c r="C91" s="69" t="s">
        <v>30</v>
      </c>
      <c r="D91" s="30">
        <f t="shared" si="24"/>
        <v>147.69230769230771</v>
      </c>
      <c r="E91" s="31">
        <f t="shared" si="22"/>
        <v>196.92307692307691</v>
      </c>
      <c r="F91" s="31">
        <f t="shared" si="22"/>
        <v>196.92307692307691</v>
      </c>
      <c r="G91" s="31">
        <f t="shared" si="22"/>
        <v>196.92307692307691</v>
      </c>
      <c r="H91" s="31">
        <f t="shared" si="22"/>
        <v>196.92307692307691</v>
      </c>
      <c r="I91" s="31">
        <f t="shared" si="22"/>
        <v>196.92307692307691</v>
      </c>
      <c r="J91" s="31">
        <f t="shared" si="22"/>
        <v>0</v>
      </c>
      <c r="K91" s="31">
        <f t="shared" si="22"/>
        <v>147.69230769230771</v>
      </c>
      <c r="L91" s="31">
        <f t="shared" si="22"/>
        <v>196.92307692307691</v>
      </c>
      <c r="M91" s="31">
        <f t="shared" si="22"/>
        <v>98.461538461538453</v>
      </c>
      <c r="N91" s="31">
        <f t="shared" si="22"/>
        <v>196.92307692307691</v>
      </c>
      <c r="O91" s="32">
        <f t="shared" si="22"/>
        <v>147.69230769230771</v>
      </c>
      <c r="P91" s="65">
        <f t="shared" si="23"/>
        <v>1919.9999999999998</v>
      </c>
    </row>
    <row r="92" spans="2:16" x14ac:dyDescent="0.2">
      <c r="C92" s="69" t="s">
        <v>31</v>
      </c>
      <c r="D92" s="30"/>
      <c r="E92" s="31"/>
      <c r="F92" s="31"/>
      <c r="G92" s="31"/>
      <c r="H92" s="31"/>
      <c r="I92" s="31">
        <v>500</v>
      </c>
      <c r="J92" s="31"/>
      <c r="K92" s="31">
        <v>500</v>
      </c>
      <c r="L92" s="31"/>
      <c r="M92" s="31"/>
      <c r="N92" s="31"/>
      <c r="O92" s="32"/>
      <c r="P92" s="65">
        <v>1000</v>
      </c>
    </row>
    <row r="93" spans="2:16" x14ac:dyDescent="0.2">
      <c r="C93" s="69" t="s">
        <v>32</v>
      </c>
      <c r="D93" s="30"/>
      <c r="E93" s="31"/>
      <c r="F93" s="31"/>
      <c r="G93" s="31">
        <v>250</v>
      </c>
      <c r="H93" s="31"/>
      <c r="I93" s="31"/>
      <c r="J93" s="31">
        <v>500</v>
      </c>
      <c r="K93" s="31">
        <v>500</v>
      </c>
      <c r="L93" s="31"/>
      <c r="M93" s="31">
        <v>250</v>
      </c>
      <c r="N93" s="31"/>
      <c r="O93" s="32"/>
      <c r="P93" s="65">
        <f t="shared" si="23"/>
        <v>1500</v>
      </c>
    </row>
    <row r="94" spans="2:16" x14ac:dyDescent="0.2">
      <c r="C94" s="70"/>
      <c r="D94" s="33">
        <f t="shared" ref="D94:O94" si="25">SUM(D79:D93)</f>
        <v>1775.3076923076922</v>
      </c>
      <c r="E94" s="34">
        <f t="shared" si="25"/>
        <v>2367.0769230769229</v>
      </c>
      <c r="F94" s="34">
        <f t="shared" si="25"/>
        <v>2367.0769230769229</v>
      </c>
      <c r="G94" s="34">
        <f t="shared" si="25"/>
        <v>2617.0769230769229</v>
      </c>
      <c r="H94" s="34">
        <f t="shared" si="25"/>
        <v>2367.0769230769229</v>
      </c>
      <c r="I94" s="34">
        <f t="shared" si="25"/>
        <v>2867.0769230769229</v>
      </c>
      <c r="J94" s="34">
        <f t="shared" si="25"/>
        <v>500</v>
      </c>
      <c r="K94" s="34">
        <f t="shared" si="25"/>
        <v>2775.3076923076924</v>
      </c>
      <c r="L94" s="34">
        <f t="shared" si="25"/>
        <v>2367.0769230769229</v>
      </c>
      <c r="M94" s="34">
        <f t="shared" si="25"/>
        <v>1433.5384615384614</v>
      </c>
      <c r="N94" s="34">
        <f t="shared" si="25"/>
        <v>2367.0769230769229</v>
      </c>
      <c r="O94" s="35">
        <f t="shared" si="25"/>
        <v>1775.3076923076922</v>
      </c>
      <c r="P94" s="66">
        <f>SUM(P80:P93)</f>
        <v>25539.999999999996</v>
      </c>
    </row>
    <row r="95" spans="2:16" x14ac:dyDescent="0.2">
      <c r="C95" s="68" t="s">
        <v>2</v>
      </c>
      <c r="D95" s="27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9"/>
      <c r="P95" s="65"/>
    </row>
    <row r="96" spans="2:16" x14ac:dyDescent="0.2">
      <c r="B96" s="1">
        <v>10800</v>
      </c>
      <c r="C96" s="69" t="s">
        <v>33</v>
      </c>
      <c r="D96" s="30">
        <f t="shared" ref="D96:O96" si="26">D80/$B80*$B96</f>
        <v>830.76923076923083</v>
      </c>
      <c r="E96" s="31">
        <f t="shared" si="26"/>
        <v>1107.6923076923076</v>
      </c>
      <c r="F96" s="31">
        <f t="shared" si="26"/>
        <v>1107.6923076923076</v>
      </c>
      <c r="G96" s="31">
        <f t="shared" si="26"/>
        <v>1107.6923076923076</v>
      </c>
      <c r="H96" s="31">
        <f t="shared" si="26"/>
        <v>1107.6923076923076</v>
      </c>
      <c r="I96" s="31">
        <f t="shared" si="26"/>
        <v>1107.6923076923076</v>
      </c>
      <c r="J96" s="31">
        <f t="shared" si="26"/>
        <v>0</v>
      </c>
      <c r="K96" s="31">
        <f t="shared" si="26"/>
        <v>830.76923076923083</v>
      </c>
      <c r="L96" s="31">
        <f t="shared" si="26"/>
        <v>1107.6923076923076</v>
      </c>
      <c r="M96" s="31">
        <f t="shared" si="26"/>
        <v>553.84615384615381</v>
      </c>
      <c r="N96" s="31">
        <f t="shared" si="26"/>
        <v>1107.6923076923076</v>
      </c>
      <c r="O96" s="32">
        <f t="shared" si="26"/>
        <v>830.76923076923083</v>
      </c>
      <c r="P96" s="65">
        <f t="shared" ref="P96:P107" si="27">SUM(D96:O96)</f>
        <v>10800</v>
      </c>
    </row>
    <row r="97" spans="3:16" x14ac:dyDescent="0.2">
      <c r="C97" s="69" t="s">
        <v>34</v>
      </c>
      <c r="D97" s="30">
        <f t="shared" ref="D97:O97" si="28">0.1*SUM(D80:D91)</f>
        <v>177.23076923076923</v>
      </c>
      <c r="E97" s="31">
        <f t="shared" si="28"/>
        <v>236.30769230769229</v>
      </c>
      <c r="F97" s="31">
        <f t="shared" si="28"/>
        <v>236.30769230769229</v>
      </c>
      <c r="G97" s="31">
        <f t="shared" si="28"/>
        <v>236.30769230769229</v>
      </c>
      <c r="H97" s="31">
        <f t="shared" si="28"/>
        <v>236.30769230769229</v>
      </c>
      <c r="I97" s="31">
        <f t="shared" si="28"/>
        <v>236.30769230769229</v>
      </c>
      <c r="J97" s="31">
        <f t="shared" si="28"/>
        <v>0</v>
      </c>
      <c r="K97" s="31">
        <f t="shared" si="28"/>
        <v>177.23076923076923</v>
      </c>
      <c r="L97" s="31">
        <f t="shared" si="28"/>
        <v>236.30769230769229</v>
      </c>
      <c r="M97" s="31">
        <f t="shared" si="28"/>
        <v>118.15384615384615</v>
      </c>
      <c r="N97" s="31">
        <f t="shared" si="28"/>
        <v>236.30769230769229</v>
      </c>
      <c r="O97" s="32">
        <f t="shared" si="28"/>
        <v>177.23076923076923</v>
      </c>
      <c r="P97" s="65">
        <f t="shared" si="27"/>
        <v>2304</v>
      </c>
    </row>
    <row r="98" spans="3:16" x14ac:dyDescent="0.2">
      <c r="C98" s="69" t="s">
        <v>35</v>
      </c>
      <c r="D98" s="30"/>
      <c r="E98" s="31"/>
      <c r="F98" s="31"/>
      <c r="G98" s="31"/>
      <c r="H98" s="31"/>
      <c r="I98" s="31"/>
      <c r="J98" s="31">
        <v>500</v>
      </c>
      <c r="K98" s="31"/>
      <c r="L98" s="31"/>
      <c r="M98" s="31">
        <v>500</v>
      </c>
      <c r="N98" s="31"/>
      <c r="O98" s="32"/>
      <c r="P98" s="65">
        <f t="shared" si="27"/>
        <v>1000</v>
      </c>
    </row>
    <row r="99" spans="3:16" x14ac:dyDescent="0.2">
      <c r="C99" s="69" t="s">
        <v>36</v>
      </c>
      <c r="D99" s="30"/>
      <c r="E99" s="31"/>
      <c r="F99" s="31">
        <v>540</v>
      </c>
      <c r="G99" s="31"/>
      <c r="H99" s="31"/>
      <c r="I99" s="31"/>
      <c r="J99" s="31"/>
      <c r="K99" s="31">
        <v>540</v>
      </c>
      <c r="L99" s="31"/>
      <c r="M99" s="31"/>
      <c r="N99" s="31"/>
      <c r="O99" s="32"/>
      <c r="P99" s="65">
        <f t="shared" si="27"/>
        <v>1080</v>
      </c>
    </row>
    <row r="100" spans="3:16" x14ac:dyDescent="0.2">
      <c r="C100" s="69" t="s">
        <v>37</v>
      </c>
      <c r="D100" s="30">
        <v>200</v>
      </c>
      <c r="E100" s="31">
        <v>200</v>
      </c>
      <c r="F100" s="31">
        <v>200</v>
      </c>
      <c r="G100" s="31">
        <v>200</v>
      </c>
      <c r="H100" s="31">
        <v>200</v>
      </c>
      <c r="I100" s="31">
        <v>200</v>
      </c>
      <c r="J100" s="31">
        <v>200</v>
      </c>
      <c r="K100" s="31">
        <v>200</v>
      </c>
      <c r="L100" s="31">
        <v>200</v>
      </c>
      <c r="M100" s="31">
        <v>200</v>
      </c>
      <c r="N100" s="31">
        <v>200</v>
      </c>
      <c r="O100" s="32">
        <v>200</v>
      </c>
      <c r="P100" s="65">
        <f t="shared" si="27"/>
        <v>2400</v>
      </c>
    </row>
    <row r="101" spans="3:16" x14ac:dyDescent="0.2">
      <c r="C101" s="69" t="s">
        <v>38</v>
      </c>
      <c r="D101" s="30">
        <v>750</v>
      </c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2"/>
      <c r="P101" s="65">
        <f t="shared" si="27"/>
        <v>750</v>
      </c>
    </row>
    <row r="102" spans="3:16" x14ac:dyDescent="0.2">
      <c r="C102" s="69" t="s">
        <v>39</v>
      </c>
      <c r="D102" s="30"/>
      <c r="E102" s="31"/>
      <c r="F102" s="31"/>
      <c r="G102" s="31"/>
      <c r="H102" s="31"/>
      <c r="I102" s="31"/>
      <c r="J102" s="31"/>
      <c r="K102" s="31">
        <v>700</v>
      </c>
      <c r="L102" s="31"/>
      <c r="M102" s="31"/>
      <c r="N102" s="31"/>
      <c r="O102" s="32"/>
      <c r="P102" s="65">
        <f t="shared" si="27"/>
        <v>700</v>
      </c>
    </row>
    <row r="103" spans="3:16" x14ac:dyDescent="0.2">
      <c r="C103" s="83" t="s">
        <v>55</v>
      </c>
      <c r="D103" s="30"/>
      <c r="E103" s="31"/>
      <c r="F103" s="31"/>
      <c r="G103" s="31">
        <v>500</v>
      </c>
      <c r="H103" s="31">
        <v>500</v>
      </c>
      <c r="I103" s="31">
        <v>500</v>
      </c>
      <c r="J103" s="31">
        <v>500</v>
      </c>
      <c r="K103" s="31">
        <v>500</v>
      </c>
      <c r="L103" s="31">
        <v>500</v>
      </c>
      <c r="M103" s="31"/>
      <c r="N103" s="31"/>
      <c r="O103" s="32"/>
      <c r="P103" s="65">
        <f t="shared" si="27"/>
        <v>3000</v>
      </c>
    </row>
    <row r="104" spans="3:16" x14ac:dyDescent="0.2">
      <c r="C104" s="69" t="s">
        <v>40</v>
      </c>
      <c r="D104" s="30"/>
      <c r="E104" s="31"/>
      <c r="F104" s="31"/>
      <c r="G104" s="31"/>
      <c r="H104" s="31"/>
      <c r="I104" s="31"/>
      <c r="J104" s="31"/>
      <c r="K104" s="31"/>
      <c r="L104" s="31">
        <v>500</v>
      </c>
      <c r="M104" s="31"/>
      <c r="N104" s="31"/>
      <c r="O104" s="32"/>
      <c r="P104" s="65">
        <f t="shared" si="27"/>
        <v>500</v>
      </c>
    </row>
    <row r="105" spans="3:16" x14ac:dyDescent="0.2">
      <c r="C105" s="70"/>
      <c r="D105" s="33">
        <f t="shared" ref="D105:O105" si="29">SUM(D95:D104)</f>
        <v>1958</v>
      </c>
      <c r="E105" s="34">
        <f t="shared" si="29"/>
        <v>1544</v>
      </c>
      <c r="F105" s="34">
        <f t="shared" si="29"/>
        <v>2084</v>
      </c>
      <c r="G105" s="34">
        <f t="shared" si="29"/>
        <v>2044</v>
      </c>
      <c r="H105" s="34">
        <f t="shared" si="29"/>
        <v>2044</v>
      </c>
      <c r="I105" s="34">
        <f t="shared" si="29"/>
        <v>2044</v>
      </c>
      <c r="J105" s="34">
        <f t="shared" si="29"/>
        <v>1200</v>
      </c>
      <c r="K105" s="34">
        <f t="shared" si="29"/>
        <v>2948</v>
      </c>
      <c r="L105" s="34">
        <f t="shared" si="29"/>
        <v>2544</v>
      </c>
      <c r="M105" s="34">
        <f t="shared" si="29"/>
        <v>1372</v>
      </c>
      <c r="N105" s="34">
        <f t="shared" si="29"/>
        <v>1544</v>
      </c>
      <c r="O105" s="35">
        <f t="shared" si="29"/>
        <v>1208</v>
      </c>
      <c r="P105" s="67">
        <f t="shared" si="27"/>
        <v>22534</v>
      </c>
    </row>
    <row r="106" spans="3:16" x14ac:dyDescent="0.2">
      <c r="C106" s="23" t="s">
        <v>49</v>
      </c>
      <c r="D106" s="36">
        <f t="shared" ref="D106:O106" si="30">D94-D105</f>
        <v>-182.69230769230785</v>
      </c>
      <c r="E106" s="37">
        <f t="shared" si="30"/>
        <v>823.07692307692287</v>
      </c>
      <c r="F106" s="37">
        <f t="shared" si="30"/>
        <v>283.07692307692287</v>
      </c>
      <c r="G106" s="37">
        <f t="shared" si="30"/>
        <v>573.07692307692287</v>
      </c>
      <c r="H106" s="37">
        <f t="shared" si="30"/>
        <v>323.07692307692287</v>
      </c>
      <c r="I106" s="37">
        <f t="shared" si="30"/>
        <v>823.07692307692287</v>
      </c>
      <c r="J106" s="37">
        <f t="shared" si="30"/>
        <v>-700</v>
      </c>
      <c r="K106" s="37">
        <f t="shared" si="30"/>
        <v>-172.69230769230762</v>
      </c>
      <c r="L106" s="37">
        <f t="shared" si="30"/>
        <v>-176.92307692307713</v>
      </c>
      <c r="M106" s="37">
        <f t="shared" si="30"/>
        <v>61.538461538461434</v>
      </c>
      <c r="N106" s="37">
        <f t="shared" si="30"/>
        <v>823.07692307692287</v>
      </c>
      <c r="O106" s="38">
        <f t="shared" si="30"/>
        <v>567.30769230769215</v>
      </c>
      <c r="P106" s="72">
        <f>P94-P105</f>
        <v>3005.9999999999964</v>
      </c>
    </row>
    <row r="107" spans="3:16" x14ac:dyDescent="0.2">
      <c r="C107" s="60" t="s">
        <v>50</v>
      </c>
      <c r="D107" s="33">
        <f>0.75*D106</f>
        <v>-137.01923076923089</v>
      </c>
      <c r="E107" s="33">
        <f t="shared" ref="E107:O107" si="31">0.75*E106</f>
        <v>617.30769230769215</v>
      </c>
      <c r="F107" s="33">
        <f t="shared" si="31"/>
        <v>212.30769230769215</v>
      </c>
      <c r="G107" s="33">
        <f t="shared" si="31"/>
        <v>429.80769230769215</v>
      </c>
      <c r="H107" s="33">
        <f t="shared" si="31"/>
        <v>242.30769230769215</v>
      </c>
      <c r="I107" s="33">
        <f t="shared" si="31"/>
        <v>617.30769230769215</v>
      </c>
      <c r="J107" s="33">
        <f t="shared" si="31"/>
        <v>-525</v>
      </c>
      <c r="K107" s="33">
        <f t="shared" si="31"/>
        <v>-129.51923076923072</v>
      </c>
      <c r="L107" s="33">
        <f t="shared" si="31"/>
        <v>-132.69230769230785</v>
      </c>
      <c r="M107" s="33">
        <f t="shared" si="31"/>
        <v>46.153846153846075</v>
      </c>
      <c r="N107" s="33">
        <f t="shared" si="31"/>
        <v>617.30769230769215</v>
      </c>
      <c r="O107" s="33">
        <f t="shared" si="31"/>
        <v>425.48076923076911</v>
      </c>
      <c r="P107" s="72">
        <f>0.75*P106</f>
        <v>2254.4999999999973</v>
      </c>
    </row>
    <row r="108" spans="3:16" x14ac:dyDescent="0.2">
      <c r="C108" s="23" t="s">
        <v>3</v>
      </c>
      <c r="D108" s="37">
        <f t="shared" ref="D108:O108" si="32">D78+D94-D105-D107</f>
        <v>1829.3269230769242</v>
      </c>
      <c r="E108" s="37">
        <f t="shared" si="32"/>
        <v>2035.0961538461554</v>
      </c>
      <c r="F108" s="37">
        <f t="shared" si="32"/>
        <v>2105.8653846153857</v>
      </c>
      <c r="G108" s="37">
        <f t="shared" si="32"/>
        <v>2249.1346153846162</v>
      </c>
      <c r="H108" s="37">
        <f t="shared" si="32"/>
        <v>2329.9038461538466</v>
      </c>
      <c r="I108" s="37">
        <f t="shared" si="32"/>
        <v>2535.6730769230771</v>
      </c>
      <c r="J108" s="37">
        <f t="shared" si="32"/>
        <v>2360.6730769230771</v>
      </c>
      <c r="K108" s="37">
        <f t="shared" si="32"/>
        <v>2317.5</v>
      </c>
      <c r="L108" s="37">
        <f t="shared" si="32"/>
        <v>2273.2692307692305</v>
      </c>
      <c r="M108" s="37">
        <f t="shared" si="32"/>
        <v>2288.6538461538457</v>
      </c>
      <c r="N108" s="37">
        <f t="shared" si="32"/>
        <v>2494.4230769230762</v>
      </c>
      <c r="O108" s="38">
        <f t="shared" si="32"/>
        <v>2636.2499999999995</v>
      </c>
    </row>
    <row r="111" spans="3:16" ht="21" x14ac:dyDescent="0.25">
      <c r="D111" s="84" t="s">
        <v>42</v>
      </c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6"/>
      <c r="P111" s="87" t="s">
        <v>51</v>
      </c>
    </row>
    <row r="112" spans="3:16" x14ac:dyDescent="0.2">
      <c r="D112" s="20">
        <v>44927</v>
      </c>
      <c r="E112" s="21">
        <v>44958</v>
      </c>
      <c r="F112" s="21">
        <v>44986</v>
      </c>
      <c r="G112" s="21">
        <v>45017</v>
      </c>
      <c r="H112" s="21">
        <v>45047</v>
      </c>
      <c r="I112" s="21">
        <v>45078</v>
      </c>
      <c r="J112" s="21">
        <v>45108</v>
      </c>
      <c r="K112" s="21">
        <v>45139</v>
      </c>
      <c r="L112" s="21">
        <v>45170</v>
      </c>
      <c r="M112" s="21">
        <v>45200</v>
      </c>
      <c r="N112" s="21">
        <v>45231</v>
      </c>
      <c r="O112" s="22">
        <v>45261</v>
      </c>
      <c r="P112" s="88"/>
    </row>
    <row r="113" spans="2:16" x14ac:dyDescent="0.2">
      <c r="C113" s="59" t="s">
        <v>4</v>
      </c>
      <c r="D113" s="78">
        <f>O108</f>
        <v>2636.2499999999995</v>
      </c>
      <c r="E113" s="25">
        <f t="shared" ref="E113:O113" si="33">D148</f>
        <v>2593.6538461538462</v>
      </c>
      <c r="F113" s="25">
        <f t="shared" si="33"/>
        <v>3499.8076923076924</v>
      </c>
      <c r="G113" s="25">
        <f t="shared" si="33"/>
        <v>3865.9615384615381</v>
      </c>
      <c r="H113" s="25">
        <f t="shared" si="33"/>
        <v>4522.1153846153838</v>
      </c>
      <c r="I113" s="25">
        <f t="shared" si="33"/>
        <v>4928.2692307692296</v>
      </c>
      <c r="J113" s="25">
        <f t="shared" si="33"/>
        <v>5834.4230769230753</v>
      </c>
      <c r="K113" s="25">
        <f t="shared" si="33"/>
        <v>4934.4230769230753</v>
      </c>
      <c r="L113" s="25">
        <f t="shared" si="33"/>
        <v>4574.038461538461</v>
      </c>
      <c r="M113" s="25">
        <f t="shared" si="33"/>
        <v>3980.1923076923076</v>
      </c>
      <c r="N113" s="25">
        <f t="shared" si="33"/>
        <v>3983.2692307692309</v>
      </c>
      <c r="O113" s="26">
        <f t="shared" si="33"/>
        <v>4889.4230769230771</v>
      </c>
      <c r="P113" s="88"/>
    </row>
    <row r="114" spans="2:16" x14ac:dyDescent="0.2">
      <c r="C114" s="68" t="s">
        <v>0</v>
      </c>
      <c r="D114" s="63">
        <v>3</v>
      </c>
      <c r="E114" s="63">
        <v>4</v>
      </c>
      <c r="F114" s="63">
        <v>4</v>
      </c>
      <c r="G114" s="63">
        <v>4</v>
      </c>
      <c r="H114" s="63">
        <v>4</v>
      </c>
      <c r="I114" s="63">
        <v>4</v>
      </c>
      <c r="J114" s="63"/>
      <c r="K114" s="63">
        <v>3</v>
      </c>
      <c r="L114" s="63">
        <v>4</v>
      </c>
      <c r="M114" s="63">
        <v>2</v>
      </c>
      <c r="N114" s="63">
        <v>4</v>
      </c>
      <c r="O114" s="64">
        <v>3</v>
      </c>
      <c r="P114" s="74"/>
    </row>
    <row r="115" spans="2:16" x14ac:dyDescent="0.2">
      <c r="B115" s="1">
        <v>1920</v>
      </c>
      <c r="C115" s="69" t="s">
        <v>19</v>
      </c>
      <c r="D115" s="31">
        <f>D$44/39*$B115</f>
        <v>147.69230769230771</v>
      </c>
      <c r="E115" s="31">
        <f t="shared" ref="E115:O130" si="34">E$44/39*$B115</f>
        <v>196.92307692307691</v>
      </c>
      <c r="F115" s="31">
        <f t="shared" si="34"/>
        <v>196.92307692307691</v>
      </c>
      <c r="G115" s="31">
        <f t="shared" si="34"/>
        <v>196.92307692307691</v>
      </c>
      <c r="H115" s="31">
        <f t="shared" si="34"/>
        <v>196.92307692307691</v>
      </c>
      <c r="I115" s="31">
        <f t="shared" si="34"/>
        <v>196.92307692307691</v>
      </c>
      <c r="J115" s="31">
        <f t="shared" si="34"/>
        <v>0</v>
      </c>
      <c r="K115" s="31">
        <f t="shared" si="34"/>
        <v>147.69230769230771</v>
      </c>
      <c r="L115" s="31">
        <f t="shared" si="34"/>
        <v>196.92307692307691</v>
      </c>
      <c r="M115" s="31">
        <f t="shared" si="34"/>
        <v>98.461538461538453</v>
      </c>
      <c r="N115" s="31">
        <f t="shared" si="34"/>
        <v>196.92307692307691</v>
      </c>
      <c r="O115" s="32">
        <f t="shared" si="34"/>
        <v>147.69230769230771</v>
      </c>
      <c r="P115" s="65">
        <f t="shared" ref="P115:P129" si="35">SUM(D115:O115)</f>
        <v>1919.9999999999998</v>
      </c>
    </row>
    <row r="116" spans="2:16" x14ac:dyDescent="0.2">
      <c r="B116" s="1">
        <v>1920</v>
      </c>
      <c r="C116" s="69" t="s">
        <v>20</v>
      </c>
      <c r="D116" s="31">
        <f t="shared" ref="D116:O131" si="36">D$44/39*$B116</f>
        <v>147.69230769230771</v>
      </c>
      <c r="E116" s="31">
        <f t="shared" si="34"/>
        <v>196.92307692307691</v>
      </c>
      <c r="F116" s="31">
        <f t="shared" si="34"/>
        <v>196.92307692307691</v>
      </c>
      <c r="G116" s="31">
        <f t="shared" si="34"/>
        <v>196.92307692307691</v>
      </c>
      <c r="H116" s="31">
        <f t="shared" si="34"/>
        <v>196.92307692307691</v>
      </c>
      <c r="I116" s="31">
        <f t="shared" si="34"/>
        <v>196.92307692307691</v>
      </c>
      <c r="J116" s="31">
        <f t="shared" si="34"/>
        <v>0</v>
      </c>
      <c r="K116" s="31">
        <f t="shared" si="34"/>
        <v>147.69230769230771</v>
      </c>
      <c r="L116" s="31">
        <f t="shared" si="34"/>
        <v>196.92307692307691</v>
      </c>
      <c r="M116" s="31">
        <f t="shared" si="34"/>
        <v>98.461538461538453</v>
      </c>
      <c r="N116" s="31">
        <f t="shared" si="34"/>
        <v>196.92307692307691</v>
      </c>
      <c r="O116" s="32">
        <f t="shared" si="34"/>
        <v>147.69230769230771</v>
      </c>
      <c r="P116" s="65">
        <f t="shared" si="35"/>
        <v>1919.9999999999998</v>
      </c>
    </row>
    <row r="117" spans="2:16" x14ac:dyDescent="0.2">
      <c r="B117" s="1">
        <v>1920</v>
      </c>
      <c r="C117" s="69" t="s">
        <v>21</v>
      </c>
      <c r="D117" s="31">
        <f t="shared" si="36"/>
        <v>147.69230769230771</v>
      </c>
      <c r="E117" s="31">
        <f t="shared" si="34"/>
        <v>196.92307692307691</v>
      </c>
      <c r="F117" s="31">
        <f t="shared" si="34"/>
        <v>196.92307692307691</v>
      </c>
      <c r="G117" s="31">
        <f t="shared" si="34"/>
        <v>196.92307692307691</v>
      </c>
      <c r="H117" s="31">
        <f t="shared" si="34"/>
        <v>196.92307692307691</v>
      </c>
      <c r="I117" s="31">
        <f t="shared" si="34"/>
        <v>196.92307692307691</v>
      </c>
      <c r="J117" s="31">
        <f t="shared" si="34"/>
        <v>0</v>
      </c>
      <c r="K117" s="31">
        <f t="shared" si="34"/>
        <v>147.69230769230771</v>
      </c>
      <c r="L117" s="31">
        <f t="shared" si="34"/>
        <v>196.92307692307691</v>
      </c>
      <c r="M117" s="31">
        <f t="shared" si="34"/>
        <v>98.461538461538453</v>
      </c>
      <c r="N117" s="31">
        <f t="shared" si="34"/>
        <v>196.92307692307691</v>
      </c>
      <c r="O117" s="32">
        <f t="shared" si="34"/>
        <v>147.69230769230771</v>
      </c>
      <c r="P117" s="65">
        <f t="shared" si="35"/>
        <v>1919.9999999999998</v>
      </c>
    </row>
    <row r="118" spans="2:16" x14ac:dyDescent="0.2">
      <c r="B118" s="1">
        <v>1920</v>
      </c>
      <c r="C118" s="69" t="s">
        <v>22</v>
      </c>
      <c r="D118" s="31">
        <f t="shared" si="36"/>
        <v>147.69230769230771</v>
      </c>
      <c r="E118" s="31">
        <f t="shared" si="34"/>
        <v>196.92307692307691</v>
      </c>
      <c r="F118" s="31">
        <f t="shared" si="34"/>
        <v>196.92307692307691</v>
      </c>
      <c r="G118" s="31">
        <f t="shared" si="34"/>
        <v>196.92307692307691</v>
      </c>
      <c r="H118" s="31">
        <f t="shared" si="34"/>
        <v>196.92307692307691</v>
      </c>
      <c r="I118" s="31">
        <f t="shared" si="34"/>
        <v>196.92307692307691</v>
      </c>
      <c r="J118" s="31">
        <f t="shared" si="34"/>
        <v>0</v>
      </c>
      <c r="K118" s="31">
        <f t="shared" si="34"/>
        <v>147.69230769230771</v>
      </c>
      <c r="L118" s="31">
        <f t="shared" si="34"/>
        <v>196.92307692307691</v>
      </c>
      <c r="M118" s="31">
        <f t="shared" si="34"/>
        <v>98.461538461538453</v>
      </c>
      <c r="N118" s="31">
        <f t="shared" si="34"/>
        <v>196.92307692307691</v>
      </c>
      <c r="O118" s="32">
        <f t="shared" si="34"/>
        <v>147.69230769230771</v>
      </c>
      <c r="P118" s="65">
        <f t="shared" si="35"/>
        <v>1919.9999999999998</v>
      </c>
    </row>
    <row r="119" spans="2:16" x14ac:dyDescent="0.2">
      <c r="B119" s="1">
        <v>1920</v>
      </c>
      <c r="C119" s="69" t="s">
        <v>23</v>
      </c>
      <c r="D119" s="31">
        <f t="shared" si="36"/>
        <v>147.69230769230771</v>
      </c>
      <c r="E119" s="31">
        <f t="shared" si="34"/>
        <v>196.92307692307691</v>
      </c>
      <c r="F119" s="31">
        <f t="shared" si="34"/>
        <v>196.92307692307691</v>
      </c>
      <c r="G119" s="31">
        <f t="shared" si="34"/>
        <v>196.92307692307691</v>
      </c>
      <c r="H119" s="31">
        <f t="shared" si="34"/>
        <v>196.92307692307691</v>
      </c>
      <c r="I119" s="31">
        <f t="shared" si="34"/>
        <v>196.92307692307691</v>
      </c>
      <c r="J119" s="31">
        <f t="shared" si="34"/>
        <v>0</v>
      </c>
      <c r="K119" s="31">
        <f t="shared" si="34"/>
        <v>147.69230769230771</v>
      </c>
      <c r="L119" s="31">
        <f t="shared" si="34"/>
        <v>196.92307692307691</v>
      </c>
      <c r="M119" s="31">
        <f t="shared" si="34"/>
        <v>98.461538461538453</v>
      </c>
      <c r="N119" s="31">
        <f t="shared" si="34"/>
        <v>196.92307692307691</v>
      </c>
      <c r="O119" s="32">
        <f t="shared" si="34"/>
        <v>147.69230769230771</v>
      </c>
      <c r="P119" s="65">
        <f t="shared" si="35"/>
        <v>1919.9999999999998</v>
      </c>
    </row>
    <row r="120" spans="2:16" x14ac:dyDescent="0.2">
      <c r="B120" s="1">
        <v>1920</v>
      </c>
      <c r="C120" s="69" t="s">
        <v>24</v>
      </c>
      <c r="D120" s="31">
        <f t="shared" si="36"/>
        <v>147.69230769230771</v>
      </c>
      <c r="E120" s="31">
        <f t="shared" si="34"/>
        <v>196.92307692307691</v>
      </c>
      <c r="F120" s="31">
        <f t="shared" si="34"/>
        <v>196.92307692307691</v>
      </c>
      <c r="G120" s="31">
        <f t="shared" si="34"/>
        <v>196.92307692307691</v>
      </c>
      <c r="H120" s="31">
        <f t="shared" si="34"/>
        <v>196.92307692307691</v>
      </c>
      <c r="I120" s="31">
        <f t="shared" si="34"/>
        <v>196.92307692307691</v>
      </c>
      <c r="J120" s="31">
        <f t="shared" si="34"/>
        <v>0</v>
      </c>
      <c r="K120" s="31">
        <f t="shared" si="34"/>
        <v>147.69230769230771</v>
      </c>
      <c r="L120" s="31">
        <f t="shared" si="34"/>
        <v>196.92307692307691</v>
      </c>
      <c r="M120" s="31">
        <f t="shared" si="34"/>
        <v>98.461538461538453</v>
      </c>
      <c r="N120" s="31">
        <f t="shared" si="34"/>
        <v>196.92307692307691</v>
      </c>
      <c r="O120" s="32">
        <f t="shared" si="34"/>
        <v>147.69230769230771</v>
      </c>
      <c r="P120" s="65">
        <f t="shared" si="35"/>
        <v>1919.9999999999998</v>
      </c>
    </row>
    <row r="121" spans="2:16" x14ac:dyDescent="0.2">
      <c r="B121" s="1">
        <v>1920</v>
      </c>
      <c r="C121" s="69" t="s">
        <v>25</v>
      </c>
      <c r="D121" s="31">
        <f t="shared" si="36"/>
        <v>147.69230769230771</v>
      </c>
      <c r="E121" s="31">
        <f t="shared" si="34"/>
        <v>196.92307692307691</v>
      </c>
      <c r="F121" s="31">
        <f t="shared" si="34"/>
        <v>196.92307692307691</v>
      </c>
      <c r="G121" s="31">
        <f t="shared" si="34"/>
        <v>196.92307692307691</v>
      </c>
      <c r="H121" s="31">
        <f t="shared" si="34"/>
        <v>196.92307692307691</v>
      </c>
      <c r="I121" s="31">
        <f t="shared" si="34"/>
        <v>196.92307692307691</v>
      </c>
      <c r="J121" s="31">
        <f t="shared" si="34"/>
        <v>0</v>
      </c>
      <c r="K121" s="31">
        <f t="shared" si="34"/>
        <v>147.69230769230771</v>
      </c>
      <c r="L121" s="31">
        <f t="shared" si="34"/>
        <v>196.92307692307691</v>
      </c>
      <c r="M121" s="31">
        <f t="shared" si="34"/>
        <v>98.461538461538453</v>
      </c>
      <c r="N121" s="31">
        <f t="shared" si="34"/>
        <v>196.92307692307691</v>
      </c>
      <c r="O121" s="32">
        <f t="shared" si="34"/>
        <v>147.69230769230771</v>
      </c>
      <c r="P121" s="65">
        <f t="shared" si="35"/>
        <v>1919.9999999999998</v>
      </c>
    </row>
    <row r="122" spans="2:16" x14ac:dyDescent="0.2">
      <c r="B122" s="1">
        <v>1920</v>
      </c>
      <c r="C122" s="69" t="s">
        <v>26</v>
      </c>
      <c r="D122" s="31">
        <f t="shared" si="36"/>
        <v>147.69230769230771</v>
      </c>
      <c r="E122" s="31">
        <f t="shared" si="34"/>
        <v>196.92307692307691</v>
      </c>
      <c r="F122" s="31">
        <f t="shared" si="34"/>
        <v>196.92307692307691</v>
      </c>
      <c r="G122" s="31">
        <f t="shared" si="34"/>
        <v>196.92307692307691</v>
      </c>
      <c r="H122" s="31">
        <f t="shared" si="34"/>
        <v>196.92307692307691</v>
      </c>
      <c r="I122" s="31">
        <f t="shared" si="34"/>
        <v>196.92307692307691</v>
      </c>
      <c r="J122" s="31">
        <f t="shared" si="34"/>
        <v>0</v>
      </c>
      <c r="K122" s="31">
        <f t="shared" si="34"/>
        <v>147.69230769230771</v>
      </c>
      <c r="L122" s="31">
        <f t="shared" si="34"/>
        <v>196.92307692307691</v>
      </c>
      <c r="M122" s="31">
        <f t="shared" si="34"/>
        <v>98.461538461538453</v>
      </c>
      <c r="N122" s="31">
        <f t="shared" si="34"/>
        <v>196.92307692307691</v>
      </c>
      <c r="O122" s="32">
        <f t="shared" si="34"/>
        <v>147.69230769230771</v>
      </c>
      <c r="P122" s="65">
        <f t="shared" si="35"/>
        <v>1919.9999999999998</v>
      </c>
    </row>
    <row r="123" spans="2:16" x14ac:dyDescent="0.2">
      <c r="B123" s="1">
        <v>1920</v>
      </c>
      <c r="C123" s="69" t="s">
        <v>27</v>
      </c>
      <c r="D123" s="31">
        <f t="shared" si="36"/>
        <v>147.69230769230771</v>
      </c>
      <c r="E123" s="31">
        <f t="shared" si="34"/>
        <v>196.92307692307691</v>
      </c>
      <c r="F123" s="31">
        <f t="shared" si="34"/>
        <v>196.92307692307691</v>
      </c>
      <c r="G123" s="31">
        <f t="shared" si="34"/>
        <v>196.92307692307691</v>
      </c>
      <c r="H123" s="31">
        <f t="shared" si="34"/>
        <v>196.92307692307691</v>
      </c>
      <c r="I123" s="31">
        <f t="shared" si="34"/>
        <v>196.92307692307691</v>
      </c>
      <c r="J123" s="31">
        <f t="shared" si="34"/>
        <v>0</v>
      </c>
      <c r="K123" s="31">
        <f t="shared" si="34"/>
        <v>147.69230769230771</v>
      </c>
      <c r="L123" s="31">
        <f t="shared" si="34"/>
        <v>196.92307692307691</v>
      </c>
      <c r="M123" s="31">
        <f t="shared" si="34"/>
        <v>98.461538461538453</v>
      </c>
      <c r="N123" s="31">
        <f t="shared" si="34"/>
        <v>196.92307692307691</v>
      </c>
      <c r="O123" s="32">
        <f t="shared" si="34"/>
        <v>147.69230769230771</v>
      </c>
      <c r="P123" s="65">
        <f t="shared" si="35"/>
        <v>1919.9999999999998</v>
      </c>
    </row>
    <row r="124" spans="2:16" x14ac:dyDescent="0.2">
      <c r="B124" s="1">
        <v>1920</v>
      </c>
      <c r="C124" s="69" t="s">
        <v>28</v>
      </c>
      <c r="D124" s="31">
        <f t="shared" si="36"/>
        <v>147.69230769230771</v>
      </c>
      <c r="E124" s="31">
        <f t="shared" si="34"/>
        <v>196.92307692307691</v>
      </c>
      <c r="F124" s="31">
        <f t="shared" si="34"/>
        <v>196.92307692307691</v>
      </c>
      <c r="G124" s="31">
        <f t="shared" si="34"/>
        <v>196.92307692307691</v>
      </c>
      <c r="H124" s="31">
        <f t="shared" si="34"/>
        <v>196.92307692307691</v>
      </c>
      <c r="I124" s="31">
        <f t="shared" si="34"/>
        <v>196.92307692307691</v>
      </c>
      <c r="J124" s="31">
        <f t="shared" si="34"/>
        <v>0</v>
      </c>
      <c r="K124" s="31">
        <f t="shared" si="34"/>
        <v>147.69230769230771</v>
      </c>
      <c r="L124" s="31">
        <f t="shared" si="34"/>
        <v>196.92307692307691</v>
      </c>
      <c r="M124" s="31">
        <f t="shared" si="34"/>
        <v>98.461538461538453</v>
      </c>
      <c r="N124" s="31">
        <f t="shared" si="34"/>
        <v>196.92307692307691</v>
      </c>
      <c r="O124" s="32">
        <f t="shared" si="34"/>
        <v>147.69230769230771</v>
      </c>
      <c r="P124" s="65">
        <f t="shared" si="35"/>
        <v>1919.9999999999998</v>
      </c>
    </row>
    <row r="125" spans="2:16" x14ac:dyDescent="0.2">
      <c r="B125" s="1">
        <v>1920</v>
      </c>
      <c r="C125" s="69" t="s">
        <v>29</v>
      </c>
      <c r="D125" s="31">
        <f t="shared" si="36"/>
        <v>147.69230769230771</v>
      </c>
      <c r="E125" s="31">
        <f t="shared" si="34"/>
        <v>196.92307692307691</v>
      </c>
      <c r="F125" s="31">
        <f t="shared" si="34"/>
        <v>196.92307692307691</v>
      </c>
      <c r="G125" s="31">
        <f t="shared" si="34"/>
        <v>196.92307692307691</v>
      </c>
      <c r="H125" s="31">
        <f t="shared" si="34"/>
        <v>196.92307692307691</v>
      </c>
      <c r="I125" s="31">
        <f t="shared" si="34"/>
        <v>196.92307692307691</v>
      </c>
      <c r="J125" s="31">
        <f t="shared" si="34"/>
        <v>0</v>
      </c>
      <c r="K125" s="31">
        <f t="shared" si="34"/>
        <v>147.69230769230771</v>
      </c>
      <c r="L125" s="31">
        <f t="shared" si="34"/>
        <v>196.92307692307691</v>
      </c>
      <c r="M125" s="31">
        <f t="shared" si="34"/>
        <v>98.461538461538453</v>
      </c>
      <c r="N125" s="31">
        <f t="shared" si="34"/>
        <v>196.92307692307691</v>
      </c>
      <c r="O125" s="32">
        <f t="shared" si="34"/>
        <v>147.69230769230771</v>
      </c>
      <c r="P125" s="65">
        <f t="shared" si="35"/>
        <v>1919.9999999999998</v>
      </c>
    </row>
    <row r="126" spans="2:16" x14ac:dyDescent="0.2">
      <c r="B126" s="1">
        <v>1920</v>
      </c>
      <c r="C126" s="69" t="s">
        <v>30</v>
      </c>
      <c r="D126" s="31">
        <f t="shared" si="36"/>
        <v>147.69230769230771</v>
      </c>
      <c r="E126" s="31">
        <f t="shared" si="34"/>
        <v>196.92307692307691</v>
      </c>
      <c r="F126" s="31">
        <f t="shared" si="34"/>
        <v>196.92307692307691</v>
      </c>
      <c r="G126" s="31">
        <f t="shared" si="34"/>
        <v>196.92307692307691</v>
      </c>
      <c r="H126" s="31">
        <f t="shared" si="34"/>
        <v>196.92307692307691</v>
      </c>
      <c r="I126" s="31">
        <f t="shared" si="34"/>
        <v>196.92307692307691</v>
      </c>
      <c r="J126" s="31">
        <f t="shared" si="34"/>
        <v>0</v>
      </c>
      <c r="K126" s="31">
        <f t="shared" si="34"/>
        <v>147.69230769230771</v>
      </c>
      <c r="L126" s="31">
        <f t="shared" si="34"/>
        <v>196.92307692307691</v>
      </c>
      <c r="M126" s="31">
        <f t="shared" si="34"/>
        <v>98.461538461538453</v>
      </c>
      <c r="N126" s="31">
        <f t="shared" si="34"/>
        <v>196.92307692307691</v>
      </c>
      <c r="O126" s="32">
        <f t="shared" si="34"/>
        <v>147.69230769230771</v>
      </c>
      <c r="P126" s="65">
        <f t="shared" si="35"/>
        <v>1919.9999999999998</v>
      </c>
    </row>
    <row r="127" spans="2:16" x14ac:dyDescent="0.2">
      <c r="B127" s="1">
        <v>1280</v>
      </c>
      <c r="C127" s="69" t="s">
        <v>43</v>
      </c>
      <c r="D127" s="31">
        <f t="shared" si="36"/>
        <v>98.461538461538467</v>
      </c>
      <c r="E127" s="31">
        <f t="shared" si="34"/>
        <v>131.28205128205127</v>
      </c>
      <c r="F127" s="31">
        <f t="shared" si="34"/>
        <v>131.28205128205127</v>
      </c>
      <c r="G127" s="31">
        <f t="shared" si="34"/>
        <v>131.28205128205127</v>
      </c>
      <c r="H127" s="31">
        <f t="shared" si="34"/>
        <v>131.28205128205127</v>
      </c>
      <c r="I127" s="31">
        <f t="shared" si="34"/>
        <v>131.28205128205127</v>
      </c>
      <c r="J127" s="31">
        <f t="shared" si="34"/>
        <v>0</v>
      </c>
      <c r="K127" s="31">
        <f t="shared" si="34"/>
        <v>98.461538461538467</v>
      </c>
      <c r="L127" s="31">
        <f t="shared" si="34"/>
        <v>131.28205128205127</v>
      </c>
      <c r="M127" s="31">
        <f t="shared" si="34"/>
        <v>65.641025641025635</v>
      </c>
      <c r="N127" s="31">
        <f t="shared" si="34"/>
        <v>131.28205128205127</v>
      </c>
      <c r="O127" s="32">
        <f t="shared" si="34"/>
        <v>98.461538461538467</v>
      </c>
      <c r="P127" s="65">
        <f t="shared" si="35"/>
        <v>1280</v>
      </c>
    </row>
    <row r="128" spans="2:16" x14ac:dyDescent="0.2">
      <c r="B128" s="1">
        <v>1280</v>
      </c>
      <c r="C128" s="69" t="s">
        <v>44</v>
      </c>
      <c r="D128" s="31">
        <f t="shared" si="36"/>
        <v>98.461538461538467</v>
      </c>
      <c r="E128" s="31">
        <f t="shared" si="34"/>
        <v>131.28205128205127</v>
      </c>
      <c r="F128" s="31">
        <f t="shared" si="34"/>
        <v>131.28205128205127</v>
      </c>
      <c r="G128" s="31">
        <f t="shared" si="34"/>
        <v>131.28205128205127</v>
      </c>
      <c r="H128" s="31">
        <f t="shared" si="34"/>
        <v>131.28205128205127</v>
      </c>
      <c r="I128" s="31">
        <f t="shared" si="34"/>
        <v>131.28205128205127</v>
      </c>
      <c r="J128" s="31">
        <f t="shared" si="34"/>
        <v>0</v>
      </c>
      <c r="K128" s="31">
        <f t="shared" si="34"/>
        <v>98.461538461538467</v>
      </c>
      <c r="L128" s="31">
        <f t="shared" si="34"/>
        <v>131.28205128205127</v>
      </c>
      <c r="M128" s="31">
        <f t="shared" si="34"/>
        <v>65.641025641025635</v>
      </c>
      <c r="N128" s="31">
        <f t="shared" si="34"/>
        <v>131.28205128205127</v>
      </c>
      <c r="O128" s="32">
        <f t="shared" si="34"/>
        <v>98.461538461538467</v>
      </c>
      <c r="P128" s="65">
        <f t="shared" si="35"/>
        <v>1280</v>
      </c>
    </row>
    <row r="129" spans="2:16" x14ac:dyDescent="0.2">
      <c r="B129" s="1">
        <v>1280</v>
      </c>
      <c r="C129" s="69" t="s">
        <v>45</v>
      </c>
      <c r="D129" s="31">
        <f t="shared" si="36"/>
        <v>98.461538461538467</v>
      </c>
      <c r="E129" s="31">
        <f t="shared" si="34"/>
        <v>131.28205128205127</v>
      </c>
      <c r="F129" s="31">
        <f t="shared" si="34"/>
        <v>131.28205128205127</v>
      </c>
      <c r="G129" s="31">
        <f t="shared" si="34"/>
        <v>131.28205128205127</v>
      </c>
      <c r="H129" s="31">
        <f t="shared" si="34"/>
        <v>131.28205128205127</v>
      </c>
      <c r="I129" s="31">
        <f t="shared" si="34"/>
        <v>131.28205128205127</v>
      </c>
      <c r="J129" s="31">
        <f t="shared" si="34"/>
        <v>0</v>
      </c>
      <c r="K129" s="31">
        <f t="shared" si="34"/>
        <v>98.461538461538467</v>
      </c>
      <c r="L129" s="31">
        <f t="shared" si="34"/>
        <v>131.28205128205127</v>
      </c>
      <c r="M129" s="31">
        <f t="shared" si="34"/>
        <v>65.641025641025635</v>
      </c>
      <c r="N129" s="31">
        <f t="shared" si="34"/>
        <v>131.28205128205127</v>
      </c>
      <c r="O129" s="32">
        <f t="shared" si="34"/>
        <v>98.461538461538467</v>
      </c>
      <c r="P129" s="65">
        <f t="shared" si="35"/>
        <v>1280</v>
      </c>
    </row>
    <row r="130" spans="2:16" x14ac:dyDescent="0.2">
      <c r="B130" s="1">
        <v>1280</v>
      </c>
      <c r="C130" s="69" t="s">
        <v>46</v>
      </c>
      <c r="D130" s="31">
        <f t="shared" si="36"/>
        <v>98.461538461538467</v>
      </c>
      <c r="E130" s="31">
        <f t="shared" si="34"/>
        <v>131.28205128205127</v>
      </c>
      <c r="F130" s="31">
        <f t="shared" si="34"/>
        <v>131.28205128205127</v>
      </c>
      <c r="G130" s="31">
        <f t="shared" si="34"/>
        <v>131.28205128205127</v>
      </c>
      <c r="H130" s="31">
        <f t="shared" si="34"/>
        <v>131.28205128205127</v>
      </c>
      <c r="I130" s="31">
        <f t="shared" si="34"/>
        <v>131.28205128205127</v>
      </c>
      <c r="J130" s="31">
        <f t="shared" si="34"/>
        <v>0</v>
      </c>
      <c r="K130" s="31">
        <f t="shared" si="34"/>
        <v>98.461538461538467</v>
      </c>
      <c r="L130" s="31">
        <f t="shared" si="34"/>
        <v>131.28205128205127</v>
      </c>
      <c r="M130" s="31">
        <f t="shared" si="34"/>
        <v>65.641025641025635</v>
      </c>
      <c r="N130" s="31">
        <f t="shared" si="34"/>
        <v>131.28205128205127</v>
      </c>
      <c r="O130" s="32">
        <f t="shared" si="34"/>
        <v>98.461538461538467</v>
      </c>
      <c r="P130" s="65">
        <f t="shared" ref="P130:P147" si="37">SUM(D130:O130)</f>
        <v>1280</v>
      </c>
    </row>
    <row r="131" spans="2:16" x14ac:dyDescent="0.2">
      <c r="B131" s="1">
        <v>1280</v>
      </c>
      <c r="C131" s="69" t="s">
        <v>47</v>
      </c>
      <c r="D131" s="31">
        <f t="shared" si="36"/>
        <v>98.461538461538467</v>
      </c>
      <c r="E131" s="31">
        <f t="shared" si="36"/>
        <v>131.28205128205127</v>
      </c>
      <c r="F131" s="31">
        <f t="shared" si="36"/>
        <v>131.28205128205127</v>
      </c>
      <c r="G131" s="31">
        <f t="shared" si="36"/>
        <v>131.28205128205127</v>
      </c>
      <c r="H131" s="31">
        <f t="shared" si="36"/>
        <v>131.28205128205127</v>
      </c>
      <c r="I131" s="31">
        <f t="shared" si="36"/>
        <v>131.28205128205127</v>
      </c>
      <c r="J131" s="31">
        <f t="shared" si="36"/>
        <v>0</v>
      </c>
      <c r="K131" s="31">
        <f t="shared" si="36"/>
        <v>98.461538461538467</v>
      </c>
      <c r="L131" s="31">
        <f t="shared" si="36"/>
        <v>131.28205128205127</v>
      </c>
      <c r="M131" s="31">
        <f t="shared" si="36"/>
        <v>65.641025641025635</v>
      </c>
      <c r="N131" s="31">
        <f t="shared" si="36"/>
        <v>131.28205128205127</v>
      </c>
      <c r="O131" s="32">
        <f t="shared" si="36"/>
        <v>98.461538461538467</v>
      </c>
      <c r="P131" s="65">
        <f t="shared" si="37"/>
        <v>1280</v>
      </c>
    </row>
    <row r="132" spans="2:16" x14ac:dyDescent="0.2">
      <c r="C132" s="69" t="s">
        <v>31</v>
      </c>
      <c r="D132" s="31"/>
      <c r="E132" s="31"/>
      <c r="F132" s="31"/>
      <c r="G132" s="31"/>
      <c r="H132" s="31"/>
      <c r="I132" s="31">
        <v>500</v>
      </c>
      <c r="J132" s="31"/>
      <c r="K132" s="31">
        <v>500</v>
      </c>
      <c r="L132" s="31"/>
      <c r="M132" s="31"/>
      <c r="N132" s="31"/>
      <c r="O132" s="32"/>
      <c r="P132" s="65">
        <f t="shared" si="37"/>
        <v>1000</v>
      </c>
    </row>
    <row r="133" spans="2:16" x14ac:dyDescent="0.2">
      <c r="C133" s="69" t="s">
        <v>32</v>
      </c>
      <c r="D133" s="31"/>
      <c r="E133" s="31"/>
      <c r="F133" s="31"/>
      <c r="G133" s="31">
        <v>250</v>
      </c>
      <c r="H133" s="31"/>
      <c r="I133" s="31"/>
      <c r="J133" s="31">
        <v>500</v>
      </c>
      <c r="K133" s="31">
        <v>500</v>
      </c>
      <c r="L133" s="31"/>
      <c r="M133" s="31">
        <v>250</v>
      </c>
      <c r="N133" s="31"/>
      <c r="O133" s="32"/>
      <c r="P133" s="65">
        <f t="shared" si="37"/>
        <v>1500</v>
      </c>
    </row>
    <row r="134" spans="2:16" x14ac:dyDescent="0.2">
      <c r="C134" s="70"/>
      <c r="D134" s="34">
        <f t="shared" ref="D134:O134" si="38">SUM(D114:D133)</f>
        <v>2267.6153846153848</v>
      </c>
      <c r="E134" s="34">
        <f t="shared" si="38"/>
        <v>3023.4871794871792</v>
      </c>
      <c r="F134" s="34">
        <f t="shared" si="38"/>
        <v>3023.4871794871792</v>
      </c>
      <c r="G134" s="34">
        <f t="shared" si="38"/>
        <v>3273.4871794871792</v>
      </c>
      <c r="H134" s="34">
        <f t="shared" si="38"/>
        <v>3023.4871794871792</v>
      </c>
      <c r="I134" s="34">
        <f t="shared" si="38"/>
        <v>3523.4871794871792</v>
      </c>
      <c r="J134" s="34">
        <f t="shared" si="38"/>
        <v>500</v>
      </c>
      <c r="K134" s="34">
        <f t="shared" si="38"/>
        <v>3267.6153846153848</v>
      </c>
      <c r="L134" s="34">
        <f t="shared" si="38"/>
        <v>3023.4871794871792</v>
      </c>
      <c r="M134" s="34">
        <f t="shared" si="38"/>
        <v>1761.7435897435896</v>
      </c>
      <c r="N134" s="34">
        <f t="shared" si="38"/>
        <v>3023.4871794871792</v>
      </c>
      <c r="O134" s="35">
        <f t="shared" si="38"/>
        <v>2267.6153846153848</v>
      </c>
      <c r="P134" s="66">
        <f>SUM(P115:P133)</f>
        <v>31939.999999999996</v>
      </c>
    </row>
    <row r="135" spans="2:16" x14ac:dyDescent="0.2">
      <c r="C135" s="68" t="s">
        <v>2</v>
      </c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9"/>
      <c r="P135" s="74">
        <f t="shared" si="37"/>
        <v>0</v>
      </c>
    </row>
    <row r="136" spans="2:16" x14ac:dyDescent="0.2">
      <c r="B136" s="1">
        <v>13800</v>
      </c>
      <c r="C136" s="69" t="s">
        <v>33</v>
      </c>
      <c r="D136" s="31">
        <f t="shared" ref="D136:O136" si="39">D115/$B115*$B136</f>
        <v>1061.5384615384617</v>
      </c>
      <c r="E136" s="31">
        <f t="shared" si="39"/>
        <v>1415.3846153846152</v>
      </c>
      <c r="F136" s="31">
        <f t="shared" si="39"/>
        <v>1415.3846153846152</v>
      </c>
      <c r="G136" s="31">
        <f t="shared" si="39"/>
        <v>1415.3846153846152</v>
      </c>
      <c r="H136" s="31">
        <f t="shared" si="39"/>
        <v>1415.3846153846152</v>
      </c>
      <c r="I136" s="31">
        <f t="shared" si="39"/>
        <v>1415.3846153846152</v>
      </c>
      <c r="J136" s="31">
        <f t="shared" si="39"/>
        <v>0</v>
      </c>
      <c r="K136" s="31">
        <f t="shared" si="39"/>
        <v>1061.5384615384617</v>
      </c>
      <c r="L136" s="31">
        <f t="shared" si="39"/>
        <v>1415.3846153846152</v>
      </c>
      <c r="M136" s="31">
        <f t="shared" si="39"/>
        <v>707.69230769230762</v>
      </c>
      <c r="N136" s="31">
        <f t="shared" si="39"/>
        <v>1415.3846153846152</v>
      </c>
      <c r="O136" s="32">
        <f t="shared" si="39"/>
        <v>1061.5384615384617</v>
      </c>
      <c r="P136" s="65">
        <f t="shared" si="37"/>
        <v>13799.999999999998</v>
      </c>
    </row>
    <row r="137" spans="2:16" x14ac:dyDescent="0.2">
      <c r="C137" s="69" t="s">
        <v>34</v>
      </c>
      <c r="D137" s="31">
        <f t="shared" ref="D137:O137" si="40">0.1*SUM(D115:D131)</f>
        <v>226.46153846153848</v>
      </c>
      <c r="E137" s="31">
        <f t="shared" si="40"/>
        <v>301.94871794871796</v>
      </c>
      <c r="F137" s="31">
        <f t="shared" si="40"/>
        <v>301.94871794871796</v>
      </c>
      <c r="G137" s="31">
        <f t="shared" si="40"/>
        <v>301.94871794871796</v>
      </c>
      <c r="H137" s="31">
        <f t="shared" si="40"/>
        <v>301.94871794871796</v>
      </c>
      <c r="I137" s="31">
        <f t="shared" si="40"/>
        <v>301.94871794871796</v>
      </c>
      <c r="J137" s="31">
        <f t="shared" si="40"/>
        <v>0</v>
      </c>
      <c r="K137" s="31">
        <f t="shared" si="40"/>
        <v>226.46153846153848</v>
      </c>
      <c r="L137" s="31">
        <f t="shared" si="40"/>
        <v>301.94871794871796</v>
      </c>
      <c r="M137" s="31">
        <f t="shared" si="40"/>
        <v>150.97435897435898</v>
      </c>
      <c r="N137" s="31">
        <f t="shared" si="40"/>
        <v>301.94871794871796</v>
      </c>
      <c r="O137" s="32">
        <f t="shared" si="40"/>
        <v>226.46153846153848</v>
      </c>
      <c r="P137" s="65">
        <f t="shared" si="37"/>
        <v>2944</v>
      </c>
    </row>
    <row r="138" spans="2:16" x14ac:dyDescent="0.2">
      <c r="C138" s="69" t="s">
        <v>35</v>
      </c>
      <c r="D138" s="31"/>
      <c r="E138" s="31"/>
      <c r="F138" s="31"/>
      <c r="G138" s="31"/>
      <c r="H138" s="31"/>
      <c r="I138" s="31"/>
      <c r="J138" s="31">
        <v>500</v>
      </c>
      <c r="K138" s="31"/>
      <c r="L138" s="31"/>
      <c r="M138" s="31">
        <v>500</v>
      </c>
      <c r="N138" s="31"/>
      <c r="O138" s="32"/>
      <c r="P138" s="65">
        <f t="shared" si="37"/>
        <v>1000</v>
      </c>
    </row>
    <row r="139" spans="2:16" x14ac:dyDescent="0.2">
      <c r="C139" s="69" t="s">
        <v>36</v>
      </c>
      <c r="D139" s="31"/>
      <c r="E139" s="31"/>
      <c r="F139" s="31">
        <v>540</v>
      </c>
      <c r="G139" s="31"/>
      <c r="H139" s="31"/>
      <c r="I139" s="31"/>
      <c r="J139" s="31"/>
      <c r="K139" s="31">
        <v>540</v>
      </c>
      <c r="L139" s="31"/>
      <c r="M139" s="31"/>
      <c r="N139" s="31"/>
      <c r="O139" s="32"/>
      <c r="P139" s="65">
        <f t="shared" si="37"/>
        <v>1080</v>
      </c>
    </row>
    <row r="140" spans="2:16" x14ac:dyDescent="0.2">
      <c r="C140" s="69" t="s">
        <v>37</v>
      </c>
      <c r="D140" s="31">
        <v>400</v>
      </c>
      <c r="E140" s="31">
        <v>400</v>
      </c>
      <c r="F140" s="31">
        <v>400</v>
      </c>
      <c r="G140" s="31">
        <v>400</v>
      </c>
      <c r="H140" s="31">
        <v>400</v>
      </c>
      <c r="I140" s="31">
        <v>400</v>
      </c>
      <c r="J140" s="31">
        <v>400</v>
      </c>
      <c r="K140" s="31">
        <v>400</v>
      </c>
      <c r="L140" s="31">
        <v>400</v>
      </c>
      <c r="M140" s="31">
        <v>400</v>
      </c>
      <c r="N140" s="31">
        <v>400</v>
      </c>
      <c r="O140" s="32">
        <v>400</v>
      </c>
      <c r="P140" s="65">
        <f t="shared" si="37"/>
        <v>4800</v>
      </c>
    </row>
    <row r="141" spans="2:16" x14ac:dyDescent="0.2">
      <c r="C141" s="69" t="s">
        <v>38</v>
      </c>
      <c r="D141" s="31">
        <v>750</v>
      </c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2"/>
      <c r="P141" s="65">
        <f t="shared" si="37"/>
        <v>750</v>
      </c>
    </row>
    <row r="142" spans="2:16" x14ac:dyDescent="0.2">
      <c r="C142" s="69" t="s">
        <v>39</v>
      </c>
      <c r="D142" s="31"/>
      <c r="E142" s="31"/>
      <c r="F142" s="31"/>
      <c r="G142" s="31"/>
      <c r="H142" s="31"/>
      <c r="I142" s="31"/>
      <c r="J142" s="31"/>
      <c r="K142" s="31">
        <v>900</v>
      </c>
      <c r="L142" s="31"/>
      <c r="M142" s="31"/>
      <c r="N142" s="31"/>
      <c r="O142" s="32"/>
      <c r="P142" s="65">
        <f t="shared" si="37"/>
        <v>900</v>
      </c>
    </row>
    <row r="143" spans="2:16" x14ac:dyDescent="0.2">
      <c r="C143" s="83" t="s">
        <v>55</v>
      </c>
      <c r="D143" s="31"/>
      <c r="E143" s="31"/>
      <c r="F143" s="31"/>
      <c r="G143" s="31">
        <v>500</v>
      </c>
      <c r="H143" s="31">
        <v>500</v>
      </c>
      <c r="I143" s="31">
        <v>500</v>
      </c>
      <c r="J143" s="31">
        <v>500</v>
      </c>
      <c r="K143" s="31">
        <v>500</v>
      </c>
      <c r="L143" s="31">
        <v>500</v>
      </c>
      <c r="M143" s="31"/>
      <c r="N143" s="31"/>
      <c r="O143" s="32"/>
      <c r="P143" s="65">
        <f t="shared" si="37"/>
        <v>3000</v>
      </c>
    </row>
    <row r="144" spans="2:16" x14ac:dyDescent="0.2">
      <c r="C144" s="69" t="s">
        <v>40</v>
      </c>
      <c r="D144" s="31"/>
      <c r="E144" s="31"/>
      <c r="F144" s="31"/>
      <c r="G144" s="31"/>
      <c r="H144" s="31"/>
      <c r="I144" s="31"/>
      <c r="J144" s="31"/>
      <c r="K144" s="31"/>
      <c r="L144" s="31">
        <v>1000</v>
      </c>
      <c r="M144" s="31"/>
      <c r="N144" s="31"/>
      <c r="O144" s="32"/>
      <c r="P144" s="65">
        <f t="shared" si="37"/>
        <v>1000</v>
      </c>
    </row>
    <row r="145" spans="3:17" x14ac:dyDescent="0.2">
      <c r="C145" s="70"/>
      <c r="D145" s="34">
        <f t="shared" ref="D145:O145" si="41">SUM(D135:D144)</f>
        <v>2438</v>
      </c>
      <c r="E145" s="34">
        <f t="shared" si="41"/>
        <v>2117.333333333333</v>
      </c>
      <c r="F145" s="34">
        <f t="shared" si="41"/>
        <v>2657.333333333333</v>
      </c>
      <c r="G145" s="34">
        <f t="shared" si="41"/>
        <v>2617.333333333333</v>
      </c>
      <c r="H145" s="34">
        <f t="shared" si="41"/>
        <v>2617.333333333333</v>
      </c>
      <c r="I145" s="34">
        <f t="shared" si="41"/>
        <v>2617.333333333333</v>
      </c>
      <c r="J145" s="34">
        <f t="shared" si="41"/>
        <v>1400</v>
      </c>
      <c r="K145" s="34">
        <f t="shared" si="41"/>
        <v>3628</v>
      </c>
      <c r="L145" s="34">
        <f t="shared" si="41"/>
        <v>3617.333333333333</v>
      </c>
      <c r="M145" s="34">
        <f t="shared" si="41"/>
        <v>1758.6666666666665</v>
      </c>
      <c r="N145" s="34">
        <f t="shared" si="41"/>
        <v>2117.333333333333</v>
      </c>
      <c r="O145" s="35">
        <f t="shared" si="41"/>
        <v>1688.0000000000002</v>
      </c>
      <c r="P145" s="66">
        <f>SUM(P136:P144)</f>
        <v>29274</v>
      </c>
    </row>
    <row r="146" spans="3:17" x14ac:dyDescent="0.2">
      <c r="C146" s="77" t="s">
        <v>49</v>
      </c>
      <c r="D146" s="79">
        <f t="shared" ref="D146:O146" si="42">D134-D145</f>
        <v>-170.38461538461524</v>
      </c>
      <c r="E146" s="79">
        <f t="shared" si="42"/>
        <v>906.15384615384619</v>
      </c>
      <c r="F146" s="79">
        <f t="shared" si="42"/>
        <v>366.15384615384619</v>
      </c>
      <c r="G146" s="79">
        <f t="shared" si="42"/>
        <v>656.15384615384619</v>
      </c>
      <c r="H146" s="79">
        <f t="shared" si="42"/>
        <v>406.15384615384619</v>
      </c>
      <c r="I146" s="79">
        <f t="shared" si="42"/>
        <v>906.15384615384619</v>
      </c>
      <c r="J146" s="79">
        <f t="shared" si="42"/>
        <v>-900</v>
      </c>
      <c r="K146" s="79">
        <f t="shared" si="42"/>
        <v>-360.38461538461524</v>
      </c>
      <c r="L146" s="79">
        <f t="shared" si="42"/>
        <v>-593.84615384615381</v>
      </c>
      <c r="M146" s="79">
        <f t="shared" si="42"/>
        <v>3.0769230769230944</v>
      </c>
      <c r="N146" s="79">
        <f t="shared" si="42"/>
        <v>906.15384615384619</v>
      </c>
      <c r="O146" s="79">
        <f t="shared" si="42"/>
        <v>579.61538461538453</v>
      </c>
      <c r="P146" s="75">
        <f>P134-P145</f>
        <v>2665.9999999999964</v>
      </c>
    </row>
    <row r="147" spans="3:17" x14ac:dyDescent="0.2">
      <c r="C147" s="23" t="s">
        <v>50</v>
      </c>
      <c r="D147" s="37">
        <f>0.75*D146</f>
        <v>-127.78846153846143</v>
      </c>
      <c r="E147" s="37">
        <f t="shared" ref="E147:O147" si="43">0.75*E146</f>
        <v>679.61538461538464</v>
      </c>
      <c r="F147" s="37">
        <f t="shared" si="43"/>
        <v>274.61538461538464</v>
      </c>
      <c r="G147" s="37">
        <f t="shared" si="43"/>
        <v>492.11538461538464</v>
      </c>
      <c r="H147" s="37">
        <f t="shared" si="43"/>
        <v>304.61538461538464</v>
      </c>
      <c r="I147" s="37">
        <f t="shared" si="43"/>
        <v>679.61538461538464</v>
      </c>
      <c r="J147" s="37">
        <f t="shared" si="43"/>
        <v>-675</v>
      </c>
      <c r="K147" s="37">
        <f t="shared" si="43"/>
        <v>-270.28846153846143</v>
      </c>
      <c r="L147" s="37">
        <f t="shared" si="43"/>
        <v>-445.38461538461536</v>
      </c>
      <c r="M147" s="37">
        <f t="shared" si="43"/>
        <v>2.3076923076923208</v>
      </c>
      <c r="N147" s="37">
        <f t="shared" si="43"/>
        <v>679.61538461538464</v>
      </c>
      <c r="O147" s="37">
        <f t="shared" si="43"/>
        <v>434.7115384615384</v>
      </c>
      <c r="P147" s="72">
        <f>0.75*P146</f>
        <v>1999.4999999999973</v>
      </c>
    </row>
    <row r="148" spans="3:17" x14ac:dyDescent="0.2">
      <c r="C148" s="23" t="s">
        <v>3</v>
      </c>
      <c r="D148" s="37">
        <f>D113+D134-D145-D147</f>
        <v>2593.6538461538462</v>
      </c>
      <c r="E148" s="37">
        <f t="shared" ref="E148:O148" si="44">E113+E134-E145</f>
        <v>3499.8076923076924</v>
      </c>
      <c r="F148" s="37">
        <f t="shared" si="44"/>
        <v>3865.9615384615381</v>
      </c>
      <c r="G148" s="37">
        <f t="shared" si="44"/>
        <v>4522.1153846153838</v>
      </c>
      <c r="H148" s="37">
        <f t="shared" si="44"/>
        <v>4928.2692307692296</v>
      </c>
      <c r="I148" s="37">
        <f t="shared" si="44"/>
        <v>5834.4230769230753</v>
      </c>
      <c r="J148" s="37">
        <f t="shared" si="44"/>
        <v>4934.4230769230753</v>
      </c>
      <c r="K148" s="37">
        <f t="shared" si="44"/>
        <v>4574.038461538461</v>
      </c>
      <c r="L148" s="37">
        <f t="shared" si="44"/>
        <v>3980.1923076923076</v>
      </c>
      <c r="M148" s="37">
        <f t="shared" si="44"/>
        <v>3983.2692307692309</v>
      </c>
      <c r="N148" s="37">
        <f t="shared" si="44"/>
        <v>4889.4230769230771</v>
      </c>
      <c r="O148" s="38">
        <f t="shared" si="44"/>
        <v>5469.0384615384619</v>
      </c>
      <c r="P148" s="30"/>
      <c r="Q148" s="76"/>
    </row>
  </sheetData>
  <mergeCells count="8">
    <mergeCell ref="D111:O111"/>
    <mergeCell ref="P41:P43"/>
    <mergeCell ref="P76:P78"/>
    <mergeCell ref="P111:P113"/>
    <mergeCell ref="D3:T3"/>
    <mergeCell ref="D25:T25"/>
    <mergeCell ref="D41:O41"/>
    <mergeCell ref="D76:O76"/>
  </mergeCells>
  <phoneticPr fontId="3" type="noConversion"/>
  <pageMargins left="0.7" right="0.7" top="0.75" bottom="0.75" header="0.3" footer="0.3"/>
  <pageSetup paperSize="9" scale="33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Humphries</dc:creator>
  <cp:lastModifiedBy>John Humphries</cp:lastModifiedBy>
  <cp:lastPrinted>2022-03-24T14:20:40Z</cp:lastPrinted>
  <dcterms:created xsi:type="dcterms:W3CDTF">2022-03-18T11:37:55Z</dcterms:created>
  <dcterms:modified xsi:type="dcterms:W3CDTF">2022-04-29T07:41:00Z</dcterms:modified>
</cp:coreProperties>
</file>